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S)\"/>
    </mc:Choice>
  </mc:AlternateContent>
  <xr:revisionPtr revIDLastSave="0" documentId="8_{C49D2816-63BB-412A-B436-28C1EAFB72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N13" i="1" l="1"/>
  <c r="S14" i="1"/>
  <c r="S13" i="1"/>
  <c r="S15" i="1"/>
  <c r="M8" i="1" l="1"/>
  <c r="R8" i="1" l="1"/>
  <c r="M13" i="1" l="1"/>
  <c r="M14" i="1"/>
  <c r="U14" i="1" l="1"/>
  <c r="M15" i="1"/>
  <c r="U15" i="1"/>
  <c r="S11" i="1" l="1"/>
  <c r="S10" i="1"/>
  <c r="S12" i="1"/>
  <c r="U12" i="1" s="1"/>
  <c r="U13" i="1" l="1"/>
  <c r="V13" i="1" s="1"/>
  <c r="S6" i="1" l="1"/>
  <c r="S9" i="1" l="1"/>
  <c r="R9" i="1"/>
  <c r="S5" i="1" l="1"/>
  <c r="O5" i="1"/>
  <c r="N5" i="1"/>
  <c r="M5" i="1" l="1"/>
  <c r="U11" i="1" l="1"/>
  <c r="M11" i="1"/>
  <c r="U5" i="1" l="1"/>
  <c r="V5" i="1" s="1"/>
  <c r="U6" i="1"/>
  <c r="U7" i="1"/>
  <c r="U8" i="1"/>
  <c r="W8" i="1" s="1"/>
  <c r="U9" i="1"/>
  <c r="U10" i="1"/>
  <c r="M10" i="1" l="1"/>
  <c r="V10" i="1" s="1"/>
  <c r="M9" i="1"/>
  <c r="W9" i="1" s="1"/>
  <c r="M7" i="1" l="1"/>
  <c r="M6" i="1"/>
  <c r="S2" i="1" l="1"/>
  <c r="S3" i="1"/>
  <c r="U3" i="1" s="1"/>
  <c r="S4" i="1" l="1"/>
  <c r="O4" i="1"/>
  <c r="N4" i="1"/>
  <c r="U4" i="1" l="1"/>
  <c r="V4" i="1" s="1"/>
  <c r="U2" i="1"/>
  <c r="M2" i="1" l="1"/>
  <c r="W2" i="1" s="1"/>
</calcChain>
</file>

<file path=xl/sharedStrings.xml><?xml version="1.0" encoding="utf-8"?>
<sst xmlns="http://schemas.openxmlformats.org/spreadsheetml/2006/main" count="204" uniqueCount="94">
  <si>
    <t>No. Oficio</t>
  </si>
  <si>
    <t>SUBDIRECCIÓN</t>
  </si>
  <si>
    <t>AREA FUNCIONAL</t>
  </si>
  <si>
    <t>COMISIONADO</t>
  </si>
  <si>
    <t>PUESTO</t>
  </si>
  <si>
    <t>FECHA COMISION</t>
  </si>
  <si>
    <t>DESTINO</t>
  </si>
  <si>
    <t>LUGAR DE COMISION</t>
  </si>
  <si>
    <t>REFERENCIA</t>
  </si>
  <si>
    <t>OBJETIVO</t>
  </si>
  <si>
    <t>METODO</t>
  </si>
  <si>
    <t>FORMA PAGO</t>
  </si>
  <si>
    <t>MONTO</t>
  </si>
  <si>
    <t>PEAJES</t>
  </si>
  <si>
    <t>COMBUSTIBLE</t>
  </si>
  <si>
    <t>PASAJE AEREO</t>
  </si>
  <si>
    <t>PASAJE TERRESTRE</t>
  </si>
  <si>
    <t>PASAJE INTERNO</t>
  </si>
  <si>
    <t>ALIMENTOS</t>
  </si>
  <si>
    <t>HOSPEDAJE</t>
  </si>
  <si>
    <t>GASTADO</t>
  </si>
  <si>
    <t>DEV</t>
  </si>
  <si>
    <t>REEM</t>
  </si>
  <si>
    <t>FECHA DEPOSITO</t>
  </si>
  <si>
    <t>ITINERARIO</t>
  </si>
  <si>
    <t>RESULTADOS</t>
  </si>
  <si>
    <t>DIRECCION</t>
  </si>
  <si>
    <t xml:space="preserve">DELEG INST DE LA PPNNA        </t>
  </si>
  <si>
    <t>FABIOLA MORAN JIMENEZ</t>
  </si>
  <si>
    <t>TRABAJADORA SOCIAL</t>
  </si>
  <si>
    <t>LUNES 02 Y MARTES 03 ENERO 2023</t>
  </si>
  <si>
    <t>GDL, JAL</t>
  </si>
  <si>
    <t xml:space="preserve">HOSPITAL CIVIL VIEJO DE "FRAY ANTONIO ALCALDE" </t>
  </si>
  <si>
    <t>ALIMENTOS Y HOSPEDAJE</t>
  </si>
  <si>
    <t>CITA MEDICA DE MENOR M.G.A.L.</t>
  </si>
  <si>
    <t>PAGARE</t>
  </si>
  <si>
    <t>TRANSF</t>
  </si>
  <si>
    <t>ANAY CANDELARIA ARREDONDO ESQUEDA</t>
  </si>
  <si>
    <t xml:space="preserve">PROFESIONISTA ESPECIALIZADO C ABOGADO            </t>
  </si>
  <si>
    <t>CONTROL Y MTTO VEHICULOS OFICIALES</t>
  </si>
  <si>
    <t>JORGE DIAZ LOPEZ</t>
  </si>
  <si>
    <t xml:space="preserve">CHOFER DE DIRECCION                 </t>
  </si>
  <si>
    <t>HOSPEDAJE, PEAJES, GASOLINA Y ALIMENTOS</t>
  </si>
  <si>
    <t>TRASLADO DE PERSONAL DE PROCURADURIA</t>
  </si>
  <si>
    <t>DIF JALISCO  en Ave. Alcalde #1220 Col. Miraflores</t>
  </si>
  <si>
    <r>
      <rPr>
        <b/>
        <sz val="7"/>
        <rFont val="Calibri"/>
        <family val="2"/>
        <scheme val="minor"/>
      </rPr>
      <t xml:space="preserve">LUNES 02 ENE </t>
    </r>
    <r>
      <rPr>
        <sz val="7"/>
        <rFont val="Calibri"/>
        <family val="2"/>
        <scheme val="minor"/>
      </rPr>
      <t>9:30AM SALIDA A GDL/5:00PM LLEGADA A GDL/7:30AM SALDA AL HOSPITAL CIVIL/</t>
    </r>
    <r>
      <rPr>
        <b/>
        <sz val="7"/>
        <rFont val="Calibri"/>
        <family val="2"/>
        <scheme val="minor"/>
      </rPr>
      <t xml:space="preserve">MARTES 03 ENE </t>
    </r>
    <r>
      <rPr>
        <sz val="7"/>
        <rFont val="Calibri"/>
        <family val="2"/>
        <scheme val="minor"/>
      </rPr>
      <t xml:space="preserve">10:00AM SALIDA DEL HOSPITAL/11:30AM SALIDA LLEGADA AL TRIBUNAL ADMTIVO  A DEJAR OFICIOS/2:30PM SALIDA A VTA/8:15PM LLEGADA A VTA
</t>
    </r>
  </si>
  <si>
    <t>SE LOGRO ASISTIR A LA CITA MEDICA SATISFACTORIAMENTE</t>
  </si>
  <si>
    <t>SE LOGRO EL TRASLADO REDONDO Y ASISTIR A LA CITA MEDICA SATISFACTORIAMENTE</t>
  </si>
  <si>
    <t>PROGRAMAS</t>
  </si>
  <si>
    <t>ASISTENCIA ALIMENTARIA</t>
  </si>
  <si>
    <t>BEATRIZ ADRIANA VILLA CHAVEZ</t>
  </si>
  <si>
    <t xml:space="preserve">PROFESIONISTA ESPECIALIZADO A                 </t>
  </si>
  <si>
    <t>KRISLA SHIRLEY BERNARDINO MORA</t>
  </si>
  <si>
    <t>OPERADOR</t>
  </si>
  <si>
    <t>AGUSTINA LAZARO IGNACIO</t>
  </si>
  <si>
    <t>ANALISTA TECNICO B</t>
  </si>
  <si>
    <t>LUNES 16 ENERO 2023</t>
  </si>
  <si>
    <t>ENTREGA DE VALIDACION DE PADRON DE DESAYUNOS ESCOLARES</t>
  </si>
  <si>
    <t>ENTREGA DE VALIDACION DE PADRON DE 1000 DIAS DE VIDA</t>
  </si>
  <si>
    <t>ENTREGA DE VALIDACION DE PADRON DE PAAP</t>
  </si>
  <si>
    <t>JONATHAN ALEXIS BERNAL RODRIGUEZ</t>
  </si>
  <si>
    <t xml:space="preserve">ABOGADO AUXILIAR                  </t>
  </si>
  <si>
    <t>CHRISTOPHER MANUEL FLORES PEREZ</t>
  </si>
  <si>
    <t>Diligencias en oficinas varios</t>
  </si>
  <si>
    <t>REALIZAR DILIGENCIAS VARIAS SOLICITADAS POR JUZGADO</t>
  </si>
  <si>
    <t>PEAJES, GASOLINA Y ALIMENTOS</t>
  </si>
  <si>
    <t>LUNES 16 Y MARTES 17 ENERO 2023</t>
  </si>
  <si>
    <t xml:space="preserve">TRABAJADORA SOCIAL             </t>
  </si>
  <si>
    <t>CASA HOGAR FORTALEZA DE VIDA</t>
  </si>
  <si>
    <t>ALIMENTOS, TRANSP Y HOSPEDAJE</t>
  </si>
  <si>
    <t>TRASLADO DE ADOLESCENTE A VTA</t>
  </si>
  <si>
    <t>TRASLADO A COMISIONES VARIAS</t>
  </si>
  <si>
    <t>TRASLADO DE PERSONAL DE PROCURADURIA Y ASIST ALIM</t>
  </si>
  <si>
    <t>CHOFER</t>
  </si>
  <si>
    <t xml:space="preserve">JOSE LUCAS ESCOBAR GARCIA </t>
  </si>
  <si>
    <t>MANTENIMIENTO DE VEHICULOS</t>
  </si>
  <si>
    <t>ANGELA JAZMIN GUTIERREZ CABALLERO</t>
  </si>
  <si>
    <t>JUEVES 19  ENERO 2023</t>
  </si>
  <si>
    <t>SE REALIZARON MAS ACTIVIDADES DE ACUERDO A LO SOLICITADO POR EL JUZGADO</t>
  </si>
  <si>
    <r>
      <rPr>
        <b/>
        <sz val="7"/>
        <rFont val="Calibri"/>
        <family val="2"/>
        <scheme val="minor"/>
      </rPr>
      <t>LUNES 16 ENE 4</t>
    </r>
    <r>
      <rPr>
        <sz val="7"/>
        <rFont val="Calibri"/>
        <family val="2"/>
        <scheme val="minor"/>
      </rPr>
      <t>:00AM SALIDA A GDL/9:30AM LLEGADA A GDL Y LLEGADA AL JUZGADO FAMILIAR /</t>
    </r>
    <r>
      <rPr>
        <b/>
        <sz val="7"/>
        <rFont val="Calibri"/>
        <family val="2"/>
        <scheme val="minor"/>
      </rPr>
      <t>MARTES 17 ENE 08</t>
    </r>
    <r>
      <rPr>
        <sz val="7"/>
        <rFont val="Calibri"/>
        <family val="2"/>
        <scheme val="minor"/>
      </rPr>
      <t xml:space="preserve">:00AM TRASLADO A REALIZAR DILIGENCIAS/ 5:00 PM SALIDA A VTA/10:00PM LLEGADA A VTA
</t>
    </r>
  </si>
  <si>
    <t>4:00AM SALIDA A GDL/10:30AM ENTREGA DOCUMENTACION DIF JALISCO/5:30PM SALIDA A VALLARTA</t>
  </si>
  <si>
    <t>VIERNES 27 ENERO 2023</t>
  </si>
  <si>
    <t>CAJIJITLAN, JAL</t>
  </si>
  <si>
    <t>TRASLADO DE MENOR A ALBERGUE</t>
  </si>
  <si>
    <t>TRASLADO DE PERSONAL DE PROCURADURIA Y MENOR A REFUGIO</t>
  </si>
  <si>
    <t>4:00AM SALIDA A GDL/9:30AM LLEGADA A JUZGADO FAMILIAR/10:30AM ENTREGA DOCUMENTACION DIF JALISCO/5:30PM SALIDA A VALLARTA</t>
  </si>
  <si>
    <t>SE REALIZARON LAS ACTIVIDADES DE MANERA SATISFACTORIA</t>
  </si>
  <si>
    <t>4:00AM SALIDA A GDL/9:30AM LLEGADA A JUZGADO FAMILIAR/10:30AM TRASLADOS VARIOS/5:30PM SALIDA A VALLARTA</t>
  </si>
  <si>
    <t>4:00AM SALIDA A GDL/9:00AM LLEGADA A CIUDAD NIÑEZ/4:00PM TRASLADO A ALBERGUE FORTALEZA DE VIDA POR MENOR/5:30PM SALIDA A VALLARTA</t>
  </si>
  <si>
    <t>ROSARIO MONSERRAT FABIAN BRAVO</t>
  </si>
  <si>
    <t>ABOGADO GENERAL</t>
  </si>
  <si>
    <t>SE CAMBIO LA FECHA DE SALIDA PERO SE REALIZARON LAS ACTIVIDADES DE MANERA SATISFACTORIA</t>
  </si>
  <si>
    <t>1:40AM SALIDA A GDL/8:00AM A 3:30PM ENTREGA DOCUMENTACION DIF JALISCO/10:30PM SALIDA A VALLARTA</t>
  </si>
  <si>
    <t>5:30AM SALDA DE OFICINAS CENTRALES / 5:50AM EGRESO DE ADOLESCENTE DEL ABERGUE VIDA NUEVA RUMBO A CAJIJITLAN / 11:30AM LLEGADA A LA FUNDACION MEXICO ME NECESITA EN CAJIJITLAN / 2:00PM SALIDA A VTA / 9:10PM LLEGADA A VTA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</si>
</sst>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1" applyFont="1" applyAlignment="1">
      <alignment vertical="center"/>
    </xf>
    <xf numFmtId="44" fontId="3" fillId="0" borderId="0" xfId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workbookViewId="0">
      <pane ySplit="1" topLeftCell="A2" activePane="bottomLeft" state="frozen"/>
      <selection pane="bottomLeft" activeCell="F6" sqref="F6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5.7109375" customWidth="1"/>
    <col min="4" max="4" width="27.5703125" customWidth="1"/>
    <col min="5" max="5" width="17.85546875" customWidth="1"/>
    <col min="6" max="6" width="24.140625" customWidth="1"/>
    <col min="7" max="7" width="11.85546875" customWidth="1"/>
    <col min="8" max="8" width="13" customWidth="1"/>
    <col min="9" max="9" width="18.42578125" customWidth="1"/>
    <col min="10" max="10" width="19" customWidth="1"/>
    <col min="11" max="11" width="11.42578125" customWidth="1"/>
    <col min="12" max="13" width="13" customWidth="1"/>
    <col min="14" max="14" width="10" customWidth="1"/>
    <col min="15" max="15" width="12.7109375" customWidth="1"/>
    <col min="16" max="16" width="10.7109375" customWidth="1"/>
    <col min="17" max="17" width="10.5703125" customWidth="1"/>
    <col min="18" max="18" width="10.85546875" customWidth="1"/>
    <col min="19" max="23" width="11.42578125" customWidth="1"/>
    <col min="24" max="24" width="16.7109375" customWidth="1"/>
    <col min="25" max="26" width="19" customWidth="1"/>
  </cols>
  <sheetData>
    <row r="1" spans="1:26" s="21" customFormat="1" ht="24" x14ac:dyDescent="0.25">
      <c r="A1" s="2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6" s="5" customFormat="1" ht="32.25" customHeight="1" x14ac:dyDescent="0.25">
      <c r="A2" s="6">
        <v>1</v>
      </c>
      <c r="B2" s="4" t="s">
        <v>26</v>
      </c>
      <c r="C2" s="4" t="s">
        <v>27</v>
      </c>
      <c r="D2" s="5" t="s">
        <v>28</v>
      </c>
      <c r="E2" s="5" t="s">
        <v>29</v>
      </c>
      <c r="F2" s="5" t="s">
        <v>30</v>
      </c>
      <c r="G2" s="4" t="s">
        <v>31</v>
      </c>
      <c r="H2" s="8" t="s">
        <v>32</v>
      </c>
      <c r="I2" s="4" t="s">
        <v>33</v>
      </c>
      <c r="J2" s="9" t="s">
        <v>34</v>
      </c>
      <c r="K2" s="4" t="s">
        <v>35</v>
      </c>
      <c r="L2" s="4" t="s">
        <v>36</v>
      </c>
      <c r="M2" s="10">
        <f>700+719</f>
        <v>1419</v>
      </c>
      <c r="N2" s="11"/>
      <c r="O2" s="11"/>
      <c r="P2" s="11"/>
      <c r="Q2" s="11"/>
      <c r="R2" s="11"/>
      <c r="S2" s="11">
        <f>196+109+109+196+109</f>
        <v>719</v>
      </c>
      <c r="T2" s="11">
        <v>785</v>
      </c>
      <c r="U2" s="7">
        <f>SUM(N2:T2)</f>
        <v>1504</v>
      </c>
      <c r="V2" s="11"/>
      <c r="W2" s="11">
        <f>U2-M2</f>
        <v>85</v>
      </c>
      <c r="X2" s="12">
        <v>44936</v>
      </c>
      <c r="Y2" s="22" t="s">
        <v>45</v>
      </c>
      <c r="Z2" s="13" t="s">
        <v>46</v>
      </c>
    </row>
    <row r="3" spans="1:26" s="5" customFormat="1" ht="32.25" customHeight="1" x14ac:dyDescent="0.25">
      <c r="A3" s="6">
        <v>2</v>
      </c>
      <c r="B3" s="4" t="s">
        <v>26</v>
      </c>
      <c r="C3" s="4" t="s">
        <v>27</v>
      </c>
      <c r="D3" s="5" t="s">
        <v>37</v>
      </c>
      <c r="E3" s="5" t="s">
        <v>38</v>
      </c>
      <c r="F3" s="5" t="s">
        <v>30</v>
      </c>
      <c r="G3" s="4" t="s">
        <v>31</v>
      </c>
      <c r="H3" s="8" t="s">
        <v>32</v>
      </c>
      <c r="I3" s="4" t="s">
        <v>18</v>
      </c>
      <c r="J3" s="9" t="s">
        <v>34</v>
      </c>
      <c r="K3" s="4" t="s">
        <v>35</v>
      </c>
      <c r="L3" s="4" t="s">
        <v>36</v>
      </c>
      <c r="M3" s="10">
        <v>719</v>
      </c>
      <c r="N3" s="11"/>
      <c r="O3" s="11"/>
      <c r="P3" s="11"/>
      <c r="Q3" s="11"/>
      <c r="R3" s="11"/>
      <c r="S3" s="11">
        <f>196+109+109+196+109</f>
        <v>719</v>
      </c>
      <c r="T3" s="11"/>
      <c r="U3" s="7">
        <f>SUM(N3:T3)</f>
        <v>719</v>
      </c>
      <c r="V3" s="11"/>
      <c r="W3" s="11"/>
      <c r="X3" s="12"/>
      <c r="Y3" s="22"/>
      <c r="Z3" s="13" t="s">
        <v>46</v>
      </c>
    </row>
    <row r="4" spans="1:26" s="5" customFormat="1" ht="32.25" customHeight="1" x14ac:dyDescent="0.25">
      <c r="A4" s="6">
        <v>3</v>
      </c>
      <c r="B4" s="4" t="s">
        <v>26</v>
      </c>
      <c r="C4" s="4" t="s">
        <v>39</v>
      </c>
      <c r="D4" s="5" t="s">
        <v>40</v>
      </c>
      <c r="E4" s="5" t="s">
        <v>41</v>
      </c>
      <c r="F4" s="5" t="s">
        <v>30</v>
      </c>
      <c r="G4" s="4" t="s">
        <v>31</v>
      </c>
      <c r="H4" s="8" t="s">
        <v>32</v>
      </c>
      <c r="I4" s="8" t="s">
        <v>42</v>
      </c>
      <c r="J4" s="9" t="s">
        <v>43</v>
      </c>
      <c r="K4" s="4" t="s">
        <v>35</v>
      </c>
      <c r="L4" s="4" t="s">
        <v>36</v>
      </c>
      <c r="M4" s="10">
        <v>4273.5</v>
      </c>
      <c r="N4" s="11">
        <f>38+38+267+267+138+138+179+179</f>
        <v>1244</v>
      </c>
      <c r="O4" s="11">
        <f>600+195</f>
        <v>795</v>
      </c>
      <c r="P4" s="11"/>
      <c r="Q4" s="11"/>
      <c r="R4" s="11"/>
      <c r="S4" s="11">
        <f>196+109+109+196+109</f>
        <v>719</v>
      </c>
      <c r="T4" s="11">
        <v>785</v>
      </c>
      <c r="U4" s="7">
        <f>SUM(N4:T4)</f>
        <v>3543</v>
      </c>
      <c r="V4" s="11">
        <f>M4-U4</f>
        <v>730.5</v>
      </c>
      <c r="W4" s="11"/>
      <c r="X4" s="12">
        <v>44936</v>
      </c>
      <c r="Y4" s="22"/>
      <c r="Z4" s="13" t="s">
        <v>47</v>
      </c>
    </row>
    <row r="5" spans="1:26" s="15" customFormat="1" ht="72" x14ac:dyDescent="0.25">
      <c r="A5" s="6">
        <v>4</v>
      </c>
      <c r="B5" s="4" t="s">
        <v>26</v>
      </c>
      <c r="C5" s="4" t="s">
        <v>39</v>
      </c>
      <c r="D5" s="5" t="s">
        <v>40</v>
      </c>
      <c r="E5" s="5" t="s">
        <v>41</v>
      </c>
      <c r="F5" s="5" t="s">
        <v>56</v>
      </c>
      <c r="G5" s="4" t="s">
        <v>31</v>
      </c>
      <c r="H5" s="14" t="s">
        <v>71</v>
      </c>
      <c r="I5" s="8" t="s">
        <v>65</v>
      </c>
      <c r="J5" s="9" t="s">
        <v>72</v>
      </c>
      <c r="K5" s="4" t="s">
        <v>35</v>
      </c>
      <c r="L5" s="4" t="s">
        <v>36</v>
      </c>
      <c r="M5" s="10">
        <f>1244+414+2390</f>
        <v>4048</v>
      </c>
      <c r="N5" s="11">
        <f>38+138+267+179+38+267+179+138</f>
        <v>1244</v>
      </c>
      <c r="O5" s="11">
        <f>650.04+1010.1</f>
        <v>1660.1399999999999</v>
      </c>
      <c r="S5" s="11">
        <f>109+196+109</f>
        <v>414</v>
      </c>
      <c r="U5" s="7">
        <f t="shared" ref="U5:U12" si="0">SUM(N5:T5)</f>
        <v>3318.14</v>
      </c>
      <c r="V5" s="11">
        <f>M5-U5</f>
        <v>729.86000000000013</v>
      </c>
      <c r="X5" s="12">
        <v>44944</v>
      </c>
      <c r="Y5" s="14" t="s">
        <v>85</v>
      </c>
      <c r="Z5" s="13" t="s">
        <v>86</v>
      </c>
    </row>
    <row r="6" spans="1:26" s="18" customFormat="1" ht="42" customHeight="1" x14ac:dyDescent="0.25">
      <c r="A6" s="6">
        <v>5</v>
      </c>
      <c r="B6" s="4" t="s">
        <v>48</v>
      </c>
      <c r="C6" s="4" t="s">
        <v>49</v>
      </c>
      <c r="D6" s="5" t="s">
        <v>50</v>
      </c>
      <c r="E6" s="5" t="s">
        <v>51</v>
      </c>
      <c r="F6" s="5" t="s">
        <v>56</v>
      </c>
      <c r="G6" s="4" t="s">
        <v>31</v>
      </c>
      <c r="H6" s="14" t="s">
        <v>44</v>
      </c>
      <c r="I6" s="4" t="s">
        <v>18</v>
      </c>
      <c r="J6" s="9" t="s">
        <v>57</v>
      </c>
      <c r="K6" s="4" t="s">
        <v>35</v>
      </c>
      <c r="L6" s="4" t="s">
        <v>36</v>
      </c>
      <c r="M6" s="10">
        <f>109+196+109</f>
        <v>414</v>
      </c>
      <c r="N6" s="20"/>
      <c r="O6" s="20"/>
      <c r="P6" s="20"/>
      <c r="Q6" s="20"/>
      <c r="R6" s="20"/>
      <c r="S6" s="11">
        <f>109+196+109</f>
        <v>414</v>
      </c>
      <c r="U6" s="7">
        <f t="shared" si="0"/>
        <v>414</v>
      </c>
      <c r="Y6" s="14" t="s">
        <v>80</v>
      </c>
      <c r="Z6" s="13" t="s">
        <v>86</v>
      </c>
    </row>
    <row r="7" spans="1:26" s="18" customFormat="1" ht="31.5" customHeight="1" x14ac:dyDescent="0.25">
      <c r="A7" s="6">
        <v>6</v>
      </c>
      <c r="B7" s="4" t="s">
        <v>48</v>
      </c>
      <c r="C7" s="4" t="s">
        <v>49</v>
      </c>
      <c r="D7" s="5" t="s">
        <v>52</v>
      </c>
      <c r="E7" s="5" t="s">
        <v>53</v>
      </c>
      <c r="F7" s="5" t="s">
        <v>56</v>
      </c>
      <c r="G7" s="4" t="s">
        <v>31</v>
      </c>
      <c r="H7" s="14" t="s">
        <v>44</v>
      </c>
      <c r="I7" s="4" t="s">
        <v>18</v>
      </c>
      <c r="J7" s="9" t="s">
        <v>58</v>
      </c>
      <c r="K7" s="4" t="s">
        <v>35</v>
      </c>
      <c r="L7" s="4" t="s">
        <v>36</v>
      </c>
      <c r="M7" s="10">
        <f>109+196+109</f>
        <v>414</v>
      </c>
      <c r="N7" s="20"/>
      <c r="O7" s="20"/>
      <c r="P7" s="20"/>
      <c r="Q7" s="20"/>
      <c r="R7" s="20"/>
      <c r="S7" s="11">
        <f>109+196+109</f>
        <v>414</v>
      </c>
      <c r="U7" s="7">
        <f t="shared" si="0"/>
        <v>414</v>
      </c>
      <c r="Y7" s="14" t="s">
        <v>80</v>
      </c>
      <c r="Z7" s="13" t="s">
        <v>86</v>
      </c>
    </row>
    <row r="8" spans="1:26" s="18" customFormat="1" ht="31.5" customHeight="1" x14ac:dyDescent="0.25">
      <c r="A8" s="6">
        <v>7</v>
      </c>
      <c r="B8" s="4" t="s">
        <v>48</v>
      </c>
      <c r="C8" s="4" t="s">
        <v>49</v>
      </c>
      <c r="D8" s="5" t="s">
        <v>54</v>
      </c>
      <c r="E8" s="5" t="s">
        <v>55</v>
      </c>
      <c r="F8" s="5" t="s">
        <v>77</v>
      </c>
      <c r="G8" s="4" t="s">
        <v>31</v>
      </c>
      <c r="H8" s="14" t="s">
        <v>44</v>
      </c>
      <c r="I8" s="4" t="s">
        <v>18</v>
      </c>
      <c r="J8" s="9" t="s">
        <v>59</v>
      </c>
      <c r="K8" s="4" t="s">
        <v>35</v>
      </c>
      <c r="L8" s="4" t="s">
        <v>36</v>
      </c>
      <c r="M8" s="10">
        <f>109+196+109+1102</f>
        <v>1516</v>
      </c>
      <c r="N8" s="20"/>
      <c r="O8" s="20"/>
      <c r="P8" s="20"/>
      <c r="Q8" s="10">
        <v>1103</v>
      </c>
      <c r="R8" s="5">
        <f>30.64+49.76+50.92+128.28</f>
        <v>259.60000000000002</v>
      </c>
      <c r="S8" s="11">
        <v>414</v>
      </c>
      <c r="U8" s="7">
        <f t="shared" si="0"/>
        <v>1776.6</v>
      </c>
      <c r="W8" s="16">
        <f>U8-M8</f>
        <v>260.59999999999991</v>
      </c>
      <c r="X8" s="12">
        <v>44952</v>
      </c>
      <c r="Y8" s="14" t="s">
        <v>92</v>
      </c>
      <c r="Z8" s="13" t="s">
        <v>91</v>
      </c>
    </row>
    <row r="9" spans="1:26" s="18" customFormat="1" ht="45" customHeight="1" x14ac:dyDescent="0.25">
      <c r="A9" s="6">
        <v>8</v>
      </c>
      <c r="B9" s="4" t="s">
        <v>26</v>
      </c>
      <c r="C9" s="4" t="s">
        <v>27</v>
      </c>
      <c r="D9" s="5" t="s">
        <v>60</v>
      </c>
      <c r="E9" s="5" t="s">
        <v>61</v>
      </c>
      <c r="F9" s="5" t="s">
        <v>66</v>
      </c>
      <c r="G9" s="4" t="s">
        <v>31</v>
      </c>
      <c r="H9" s="14" t="s">
        <v>63</v>
      </c>
      <c r="I9" s="8" t="s">
        <v>69</v>
      </c>
      <c r="J9" s="9" t="s">
        <v>64</v>
      </c>
      <c r="K9" s="4" t="s">
        <v>35</v>
      </c>
      <c r="L9" s="4" t="s">
        <v>36</v>
      </c>
      <c r="M9" s="10">
        <f>828+785+661+500</f>
        <v>2774</v>
      </c>
      <c r="N9" s="10"/>
      <c r="O9" s="10"/>
      <c r="P9" s="10"/>
      <c r="Q9" s="10">
        <v>661</v>
      </c>
      <c r="R9" s="10">
        <f>77.31+63.96+42.05+41.58+43.58+49.91+119.93+38.01+69.94+79.92+129.99+329.99+79.94</f>
        <v>1166.1100000000001</v>
      </c>
      <c r="S9" s="17">
        <f>414*2</f>
        <v>828</v>
      </c>
      <c r="T9" s="17">
        <v>785</v>
      </c>
      <c r="U9" s="7">
        <f t="shared" si="0"/>
        <v>3440.11</v>
      </c>
      <c r="W9" s="16">
        <f>U9-M9</f>
        <v>666.11000000000013</v>
      </c>
      <c r="X9" s="12">
        <v>44949</v>
      </c>
      <c r="Y9" s="13" t="s">
        <v>79</v>
      </c>
      <c r="Z9" s="13" t="s">
        <v>78</v>
      </c>
    </row>
    <row r="10" spans="1:26" s="18" customFormat="1" ht="92.25" customHeight="1" x14ac:dyDescent="0.25">
      <c r="A10" s="6">
        <v>9</v>
      </c>
      <c r="B10" s="4" t="s">
        <v>26</v>
      </c>
      <c r="C10" s="4" t="s">
        <v>27</v>
      </c>
      <c r="D10" s="5" t="s">
        <v>62</v>
      </c>
      <c r="E10" s="5" t="s">
        <v>61</v>
      </c>
      <c r="F10" s="5" t="s">
        <v>66</v>
      </c>
      <c r="G10" s="4" t="s">
        <v>31</v>
      </c>
      <c r="H10" s="14" t="s">
        <v>63</v>
      </c>
      <c r="I10" s="8" t="s">
        <v>69</v>
      </c>
      <c r="J10" s="9" t="s">
        <v>64</v>
      </c>
      <c r="K10" s="4" t="s">
        <v>35</v>
      </c>
      <c r="L10" s="4" t="s">
        <v>36</v>
      </c>
      <c r="M10" s="10">
        <f>828+661+500</f>
        <v>1989</v>
      </c>
      <c r="N10" s="20"/>
      <c r="O10" s="20"/>
      <c r="P10" s="20"/>
      <c r="Q10" s="10">
        <v>661</v>
      </c>
      <c r="R10" s="17">
        <v>62.54</v>
      </c>
      <c r="S10" s="17">
        <f>414*2</f>
        <v>828</v>
      </c>
      <c r="U10" s="7">
        <f t="shared" si="0"/>
        <v>1551.54</v>
      </c>
      <c r="V10" s="11">
        <f>M10-U10</f>
        <v>437.46000000000004</v>
      </c>
      <c r="X10" s="12">
        <v>44952</v>
      </c>
      <c r="Y10" s="13" t="s">
        <v>79</v>
      </c>
      <c r="Z10" s="13" t="s">
        <v>78</v>
      </c>
    </row>
    <row r="11" spans="1:26" s="18" customFormat="1" ht="63" x14ac:dyDescent="0.25">
      <c r="A11" s="6">
        <v>10</v>
      </c>
      <c r="B11" s="4" t="s">
        <v>26</v>
      </c>
      <c r="C11" s="4" t="s">
        <v>27</v>
      </c>
      <c r="D11" s="5" t="s">
        <v>76</v>
      </c>
      <c r="E11" s="5" t="s">
        <v>67</v>
      </c>
      <c r="F11" s="5" t="s">
        <v>56</v>
      </c>
      <c r="G11" s="4" t="s">
        <v>31</v>
      </c>
      <c r="H11" s="14" t="s">
        <v>68</v>
      </c>
      <c r="I11" s="4" t="s">
        <v>18</v>
      </c>
      <c r="J11" s="9" t="s">
        <v>70</v>
      </c>
      <c r="K11" s="4" t="s">
        <v>35</v>
      </c>
      <c r="L11" s="4" t="s">
        <v>36</v>
      </c>
      <c r="M11" s="10">
        <f>109+196+218</f>
        <v>523</v>
      </c>
      <c r="N11" s="20"/>
      <c r="O11" s="20"/>
      <c r="P11" s="20"/>
      <c r="Q11" s="20"/>
      <c r="R11" s="20"/>
      <c r="S11" s="11">
        <f>414+109</f>
        <v>523</v>
      </c>
      <c r="U11" s="7">
        <f t="shared" si="0"/>
        <v>523</v>
      </c>
      <c r="Y11" s="14" t="s">
        <v>88</v>
      </c>
      <c r="Z11" s="13" t="s">
        <v>78</v>
      </c>
    </row>
    <row r="12" spans="1:26" s="18" customFormat="1" ht="63" x14ac:dyDescent="0.25">
      <c r="A12" s="6">
        <v>11</v>
      </c>
      <c r="B12" s="5" t="s">
        <v>75</v>
      </c>
      <c r="C12" s="4" t="s">
        <v>39</v>
      </c>
      <c r="D12" s="5" t="s">
        <v>74</v>
      </c>
      <c r="E12" s="19" t="s">
        <v>73</v>
      </c>
      <c r="F12" s="5" t="s">
        <v>56</v>
      </c>
      <c r="G12" s="4" t="s">
        <v>31</v>
      </c>
      <c r="H12" s="14" t="s">
        <v>71</v>
      </c>
      <c r="I12" s="4" t="s">
        <v>18</v>
      </c>
      <c r="J12" s="9" t="s">
        <v>72</v>
      </c>
      <c r="K12" s="4" t="s">
        <v>35</v>
      </c>
      <c r="L12" s="4" t="s">
        <v>36</v>
      </c>
      <c r="M12" s="10">
        <v>414</v>
      </c>
      <c r="N12" s="20"/>
      <c r="O12" s="20"/>
      <c r="P12" s="20"/>
      <c r="Q12" s="20"/>
      <c r="R12" s="20"/>
      <c r="S12" s="11">
        <f>109+196+109</f>
        <v>414</v>
      </c>
      <c r="U12" s="7">
        <f t="shared" si="0"/>
        <v>414</v>
      </c>
      <c r="Y12" s="14" t="s">
        <v>87</v>
      </c>
      <c r="Z12" s="13" t="s">
        <v>86</v>
      </c>
    </row>
    <row r="13" spans="1:26" s="15" customFormat="1" ht="33.75" customHeight="1" x14ac:dyDescent="0.25">
      <c r="A13" s="6">
        <v>12</v>
      </c>
      <c r="B13" s="4" t="s">
        <v>26</v>
      </c>
      <c r="C13" s="4" t="s">
        <v>39</v>
      </c>
      <c r="D13" s="5" t="s">
        <v>40</v>
      </c>
      <c r="E13" s="5" t="s">
        <v>41</v>
      </c>
      <c r="F13" s="5" t="s">
        <v>81</v>
      </c>
      <c r="G13" s="4" t="s">
        <v>82</v>
      </c>
      <c r="H13" s="14" t="s">
        <v>83</v>
      </c>
      <c r="I13" s="8" t="s">
        <v>65</v>
      </c>
      <c r="J13" s="9" t="s">
        <v>84</v>
      </c>
      <c r="K13" s="4" t="s">
        <v>35</v>
      </c>
      <c r="L13" s="4" t="s">
        <v>36</v>
      </c>
      <c r="M13" s="10">
        <f>1244+414+2268.6</f>
        <v>3926.6</v>
      </c>
      <c r="N13" s="11">
        <f>267+256+267+38+138+138+256+103</f>
        <v>1463</v>
      </c>
      <c r="O13" s="11">
        <v>900.1</v>
      </c>
      <c r="P13" s="11"/>
      <c r="Q13" s="5"/>
      <c r="R13" s="5"/>
      <c r="S13" s="11">
        <f>109+196+109</f>
        <v>414</v>
      </c>
      <c r="U13" s="7">
        <f t="shared" ref="U13:U14" si="1">SUM(N13:T13)</f>
        <v>2777.1</v>
      </c>
      <c r="V13" s="11">
        <f>M13-U13</f>
        <v>1149.5</v>
      </c>
      <c r="X13" s="12">
        <v>44958</v>
      </c>
      <c r="Y13" s="22" t="s">
        <v>93</v>
      </c>
      <c r="Z13" s="13" t="s">
        <v>86</v>
      </c>
    </row>
    <row r="14" spans="1:26" s="18" customFormat="1" ht="28.5" customHeight="1" x14ac:dyDescent="0.25">
      <c r="A14" s="6">
        <v>13</v>
      </c>
      <c r="B14" s="4" t="s">
        <v>26</v>
      </c>
      <c r="C14" s="4" t="s">
        <v>27</v>
      </c>
      <c r="D14" s="5" t="s">
        <v>89</v>
      </c>
      <c r="E14" s="5" t="s">
        <v>90</v>
      </c>
      <c r="F14" s="5" t="s">
        <v>81</v>
      </c>
      <c r="G14" s="4" t="s">
        <v>82</v>
      </c>
      <c r="H14" s="14" t="s">
        <v>83</v>
      </c>
      <c r="I14" s="4" t="s">
        <v>18</v>
      </c>
      <c r="J14" s="9" t="s">
        <v>84</v>
      </c>
      <c r="K14" s="4" t="s">
        <v>35</v>
      </c>
      <c r="L14" s="4" t="s">
        <v>36</v>
      </c>
      <c r="M14" s="10">
        <f>109+196+109</f>
        <v>414</v>
      </c>
      <c r="S14" s="11">
        <f>109+196+109</f>
        <v>414</v>
      </c>
      <c r="U14" s="7">
        <f t="shared" si="1"/>
        <v>414</v>
      </c>
      <c r="Y14" s="22"/>
      <c r="Z14" s="13" t="s">
        <v>86</v>
      </c>
    </row>
    <row r="15" spans="1:26" s="5" customFormat="1" ht="39" customHeight="1" x14ac:dyDescent="0.25">
      <c r="A15" s="6">
        <v>14</v>
      </c>
      <c r="B15" s="4" t="s">
        <v>26</v>
      </c>
      <c r="C15" s="4" t="s">
        <v>27</v>
      </c>
      <c r="D15" s="5" t="s">
        <v>28</v>
      </c>
      <c r="E15" s="5" t="s">
        <v>29</v>
      </c>
      <c r="F15" s="5" t="s">
        <v>81</v>
      </c>
      <c r="G15" s="4" t="s">
        <v>82</v>
      </c>
      <c r="H15" s="14" t="s">
        <v>83</v>
      </c>
      <c r="I15" s="4" t="s">
        <v>18</v>
      </c>
      <c r="J15" s="9" t="s">
        <v>84</v>
      </c>
      <c r="K15" s="4" t="s">
        <v>35</v>
      </c>
      <c r="L15" s="4" t="s">
        <v>36</v>
      </c>
      <c r="M15" s="10">
        <f>109+196+109</f>
        <v>414</v>
      </c>
      <c r="N15" s="11"/>
      <c r="O15" s="11"/>
      <c r="P15" s="11"/>
      <c r="Q15" s="11"/>
      <c r="R15" s="11"/>
      <c r="S15" s="11">
        <f>109+196+109</f>
        <v>414</v>
      </c>
      <c r="T15" s="11"/>
      <c r="U15" s="7">
        <f>SUM(N15:T15)</f>
        <v>414</v>
      </c>
      <c r="V15" s="11"/>
      <c r="W15" s="11"/>
      <c r="Y15" s="22"/>
      <c r="Z15" s="13" t="s">
        <v>86</v>
      </c>
    </row>
    <row r="16" spans="1:26" x14ac:dyDescent="0.25">
      <c r="M16" s="10"/>
    </row>
    <row r="17" spans="13:13" x14ac:dyDescent="0.25">
      <c r="M17" s="10"/>
    </row>
    <row r="18" spans="13:13" x14ac:dyDescent="0.25">
      <c r="M18" s="10"/>
    </row>
    <row r="19" spans="13:13" x14ac:dyDescent="0.25">
      <c r="M19" s="10"/>
    </row>
  </sheetData>
  <mergeCells count="2">
    <mergeCell ref="Y2:Y4"/>
    <mergeCell ref="Y13:Y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María del Rosario Hernández Sahagún</dc:creator>
  <cp:lastModifiedBy>Marco Antonio Gonzalez Gonzalez</cp:lastModifiedBy>
  <dcterms:created xsi:type="dcterms:W3CDTF">2022-12-28T22:02:51Z</dcterms:created>
  <dcterms:modified xsi:type="dcterms:W3CDTF">2023-03-24T00:31:38Z</dcterms:modified>
</cp:coreProperties>
</file>