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imos\tesoreria\AÑO 2024\ROSARIO\TRANSPARENCIA\"/>
    </mc:Choice>
  </mc:AlternateContent>
  <bookViews>
    <workbookView xWindow="0" yWindow="0" windowWidth="16350" windowHeight="978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8" i="1" l="1"/>
  <c r="U18" i="1" s="1"/>
  <c r="S17" i="1"/>
  <c r="O17" i="1"/>
  <c r="N17" i="1"/>
  <c r="S16" i="1"/>
  <c r="U16" i="1" s="1"/>
  <c r="U15" i="1"/>
  <c r="S14" i="1"/>
  <c r="U14" i="1" s="1"/>
  <c r="S13" i="1"/>
  <c r="U13" i="1" s="1"/>
  <c r="T12" i="1"/>
  <c r="S12" i="1"/>
  <c r="O12" i="1"/>
  <c r="N12" i="1"/>
  <c r="U11" i="1"/>
  <c r="V11" i="1" s="1"/>
  <c r="T11" i="1"/>
  <c r="S11" i="1"/>
  <c r="T10" i="1"/>
  <c r="U10" i="1" s="1"/>
  <c r="V10" i="1" s="1"/>
  <c r="S10" i="1"/>
  <c r="S9" i="1"/>
  <c r="R9" i="1"/>
  <c r="U9" i="1" s="1"/>
  <c r="W9" i="1" s="1"/>
  <c r="S8" i="1"/>
  <c r="U8" i="1" s="1"/>
  <c r="S7" i="1"/>
  <c r="O7" i="1"/>
  <c r="N7" i="1"/>
  <c r="S6" i="1"/>
  <c r="U6" i="1" s="1"/>
  <c r="S5" i="1"/>
  <c r="U5" i="1" s="1"/>
  <c r="S4" i="1"/>
  <c r="N4" i="1"/>
  <c r="S3" i="1"/>
  <c r="U3" i="1" s="1"/>
  <c r="V3" i="1" s="1"/>
  <c r="S2" i="1"/>
  <c r="U2" i="1" s="1"/>
  <c r="V2" i="1" s="1"/>
  <c r="U4" i="1" l="1"/>
  <c r="V4" i="1" s="1"/>
  <c r="U7" i="1"/>
  <c r="V7" i="1" s="1"/>
  <c r="U12" i="1"/>
  <c r="V12" i="1" s="1"/>
  <c r="U17" i="1"/>
  <c r="V17" i="1" s="1"/>
</calcChain>
</file>

<file path=xl/sharedStrings.xml><?xml version="1.0" encoding="utf-8"?>
<sst xmlns="http://schemas.openxmlformats.org/spreadsheetml/2006/main" count="247" uniqueCount="102">
  <si>
    <t>No. Oficio</t>
  </si>
  <si>
    <t>SUBDIRECCIÓN</t>
  </si>
  <si>
    <t>AREA FUNCIONAL</t>
  </si>
  <si>
    <t>COMISIONADO</t>
  </si>
  <si>
    <t>PUESTO</t>
  </si>
  <si>
    <t>FECHA COMISION</t>
  </si>
  <si>
    <t>DESTINO</t>
  </si>
  <si>
    <t>LUGAR DE COMISION</t>
  </si>
  <si>
    <t>REFERENCIA</t>
  </si>
  <si>
    <t>OBJETIVO</t>
  </si>
  <si>
    <t>METODO</t>
  </si>
  <si>
    <t>FORMA PAGO</t>
  </si>
  <si>
    <t>MONTO</t>
  </si>
  <si>
    <t>PEAJES</t>
  </si>
  <si>
    <t>COMBUSTIBLE</t>
  </si>
  <si>
    <t>PASAJE AEREO</t>
  </si>
  <si>
    <t>PASAJE TERRESTRE</t>
  </si>
  <si>
    <t>PASAJE INTERNO</t>
  </si>
  <si>
    <t>ALIMENTOS</t>
  </si>
  <si>
    <t>HOSPEDAJE</t>
  </si>
  <si>
    <t>GASTADO</t>
  </si>
  <si>
    <t>DEV</t>
  </si>
  <si>
    <t>REEM</t>
  </si>
  <si>
    <t>FECHA DEPOSITO</t>
  </si>
  <si>
    <t>ITINERARIO</t>
  </si>
  <si>
    <t>RESULTADOS</t>
  </si>
  <si>
    <t>DIRECCION</t>
  </si>
  <si>
    <t xml:space="preserve">DELEG INST DE LA PPNNA        </t>
  </si>
  <si>
    <t>FABIOLA MORAN JIMENEZ</t>
  </si>
  <si>
    <t>GDL, JAL</t>
  </si>
  <si>
    <t>ALIMENTOS Y HOSPEDAJE</t>
  </si>
  <si>
    <t>PAGARE</t>
  </si>
  <si>
    <t>TRANSF</t>
  </si>
  <si>
    <t>CONTROL Y MTTO VEHICULOS OFICIALES</t>
  </si>
  <si>
    <t>DIF JALISCO  en Ave. Alcalde #1220 Col. Miraflores</t>
  </si>
  <si>
    <t>PROGRAMAS</t>
  </si>
  <si>
    <t>BEATRIZ ADRIANA VILLA CHAVEZ</t>
  </si>
  <si>
    <t xml:space="preserve">PROFESIONISTA ESPECIALIZADO A                 </t>
  </si>
  <si>
    <t>JONATHAN ALEXIS BERNAL RODRIGUEZ</t>
  </si>
  <si>
    <t xml:space="preserve">ABOGADO AUXILIAR                  </t>
  </si>
  <si>
    <t>CHRISTOPHER MANUEL FLORES PEREZ</t>
  </si>
  <si>
    <t>ABOGADO GENERAL</t>
  </si>
  <si>
    <t>MARTHA SILVIA LIZARRAGA SOLANO</t>
  </si>
  <si>
    <t>PSICOLOGA</t>
  </si>
  <si>
    <t>LUNES 08 Y MARTES 09 ENERO 2024</t>
  </si>
  <si>
    <t>HOSPITAL CIVIL "FRAY ANTONIO ALCALDE"</t>
  </si>
  <si>
    <t>TRASLADO DE MENOR M.G.A.L. A CITA MEDICA PROGRAMADA</t>
  </si>
  <si>
    <r>
      <rPr>
        <b/>
        <sz val="7"/>
        <rFont val="Calibri"/>
        <family val="2"/>
        <scheme val="minor"/>
      </rPr>
      <t>LUNES 08 ENE</t>
    </r>
    <r>
      <rPr>
        <sz val="7"/>
        <rFont val="Calibri"/>
        <family val="2"/>
        <scheme val="minor"/>
      </rPr>
      <t xml:space="preserve"> 1:00PM SALIDA DE OF CENTRALES/1:15PM REFUGIO INFANTIL RECOGER MENOR/1:25PM SALIDA DE PTO VTA A GDL/7:30PM LLEGADA AL HOTEL/</t>
    </r>
    <r>
      <rPr>
        <b/>
        <sz val="7"/>
        <rFont val="Calibri"/>
        <family val="2"/>
        <scheme val="minor"/>
      </rPr>
      <t xml:space="preserve">MARTES 09 ENE </t>
    </r>
    <r>
      <rPr>
        <sz val="7"/>
        <rFont val="Calibri"/>
        <family val="2"/>
        <scheme val="minor"/>
      </rPr>
      <t>6:30AM SALIDA DEL HOTEL AL HOSPITAL/7:10AM LLEGADA AL HOSPITAL/8:45AM SALIDA DEL HOSPITAL/9:45AM SALIDA A LA CASA HOGAR/10:45AM LLEGADA A CASA HOGAR 100 CORAZONES/11:25AM SALIDA DE GDL A VTA/4:00PM LLEGADA AL REFUGIO SANTA ESPERANZA A ENTREGAR MENOR/4:20PM LLEGADA A OFICINAS CENTRALES</t>
    </r>
  </si>
  <si>
    <t>SE REALIZO LA COMISION DE MANERA SATISFACTORIA</t>
  </si>
  <si>
    <t>RAFAEL CHAVEZ HINOJOSA</t>
  </si>
  <si>
    <t>TRABAJADOR SOCIAL</t>
  </si>
  <si>
    <t>ADMINISTRATIVA</t>
  </si>
  <si>
    <t>JOSE LUCAS ESCOBAR GARCIA</t>
  </si>
  <si>
    <t xml:space="preserve">CHOFER           </t>
  </si>
  <si>
    <t>ALIMENTOS, HOSPEDAJE, PEAJES Y COMBUSTIBLE</t>
  </si>
  <si>
    <t>TRASLADO DE PERSONAL DE PROCURARUDIA Y MENOR M.G.A.L. A CITA MEDICA PROGRAMADA</t>
  </si>
  <si>
    <t>MIERCOLES 10 Y JUEVES 11 ENERO 2024</t>
  </si>
  <si>
    <t>HOSPITAL CIVIL "FRAY ANTONIO ALCALDE" Y "JUAN I. MENCHACA"</t>
  </si>
  <si>
    <t>TRASLADO DE MENOR J.M.G.L. A CITA MEDICA PROGRAMADA</t>
  </si>
  <si>
    <r>
      <t xml:space="preserve">MIE 10 ENE </t>
    </r>
    <r>
      <rPr>
        <sz val="7"/>
        <rFont val="Calibri"/>
        <family val="2"/>
        <scheme val="minor"/>
      </rPr>
      <t>10:00AM SALIDA OF CENTRALES/11:20AM LLEGADA POR MENOR A CASA HOGAR/11:40AM SALIDA A GDL/11:50AM TRASLADO A ALMA LIBRE/5:15PM TRASLADO A HOTEL/5:40 LLEGADA A HOTEL/</t>
    </r>
    <r>
      <rPr>
        <b/>
        <sz val="7"/>
        <rFont val="Calibri"/>
        <family val="2"/>
        <scheme val="minor"/>
      </rPr>
      <t xml:space="preserve">JUE 11 ENE </t>
    </r>
    <r>
      <rPr>
        <sz val="7"/>
        <rFont val="Calibri"/>
        <family val="2"/>
        <scheme val="minor"/>
      </rPr>
      <t>7:15AM SALIDA DE HOTEL/7:25AM LLEGADA A HOSPITAL/8:00AM A11:15AM CONSULTAS MEDICAS/12:00PM SALIDA DE GDL/5:35PM LLEGADA A CASA HOGAR A DEJAR MENOR/</t>
    </r>
  </si>
  <si>
    <t>MARIA ZORAIDA MARTINEZ MORALES</t>
  </si>
  <si>
    <t>ABOGADA GENERAL</t>
  </si>
  <si>
    <t>FERNANDO DIAZ GARCIA</t>
  </si>
  <si>
    <t>TRASLADO DE PERSONAL DE PROCURARUDIA Y MENOR J.M.G.L. A CITA MEDICA PROGRAMADA</t>
  </si>
  <si>
    <t>CAIAM</t>
  </si>
  <si>
    <t>ELIDIA ISAMAR SANTIBAÑES BALTAZAR</t>
  </si>
  <si>
    <t>ENFERMERA</t>
  </si>
  <si>
    <t>ACOMPAÑAMIENTO DE MENOR J.M.G.L. A CITA MEDICA PROGRAMADA</t>
  </si>
  <si>
    <t>ASISTENCIA ALIMENARIA</t>
  </si>
  <si>
    <t>LUNES 15 ENERO 2024</t>
  </si>
  <si>
    <t>ALIMENTOS, AUTOBUS Y TRANSP INT</t>
  </si>
  <si>
    <t>ENTREGA DE PADRON DE ALIMENTACION ESCOLAR</t>
  </si>
  <si>
    <t>1:45AM SALIDA A GDL/8:00 a 8:45AM ENTREGA DE VALIDACION DE PADRON/8:45 A 9:15AM ENTREGA DE DOCUMENTACION  TS/9:20 A 9:30AM ENTREGA DOCUMENTACION DESARROLLO COM/9:40 A 10:30AM RECEPCION DOCUMENTACION PROGRAMA GRUPOS PRIORITARIOS/ 12:30PM SALIDA A PTO VTA / 4:40PM LLEGADA A VTA</t>
  </si>
  <si>
    <t>JOSE DE JESUS ROMERO DIAZ</t>
  </si>
  <si>
    <t>LUNES 22 Y MARTES 23 ENERO 2024</t>
  </si>
  <si>
    <t>JUZGADO FAMILIAR DEL ESTADO DE JAL</t>
  </si>
  <si>
    <t>REALIZAR DILIGENCIAS INTERPUESTA POR EL JUZGADO Y SEGUIMIENTO DE EXPEDIENTES</t>
  </si>
  <si>
    <r>
      <t xml:space="preserve">LUN 22 </t>
    </r>
    <r>
      <rPr>
        <sz val="7"/>
        <rFont val="Calibri"/>
        <family val="2"/>
        <scheme val="minor"/>
      </rPr>
      <t>5:00AM SALIDA A GDL/9:30AM LLEGADA A GDL Y TRASLADO A CIUDAD NIÑEZ, SIAPA, CFE, ISSTE, IMSS, INE Y SEC TRANSPORTE PREV SOCIAL HASTA LAS 3:00PM/3:45PM LLEGADA AL HOTEL/</t>
    </r>
    <r>
      <rPr>
        <b/>
        <sz val="7"/>
        <rFont val="Calibri"/>
        <family val="2"/>
        <scheme val="minor"/>
      </rPr>
      <t xml:space="preserve">MAR 23 </t>
    </r>
    <r>
      <rPr>
        <sz val="7"/>
        <rFont val="Calibri"/>
        <family val="2"/>
        <scheme val="minor"/>
      </rPr>
      <t>9:00AM TRASLADO A TRIBUNAL DE JUSTICIA/10:00AM TRASLADO A DIF JAL/SECRETARIA HACIENDA/1:00PM JURIDICO DE TEL MEX/TRASLADO A TEPIC/4:00PM LLEGADA A TEPIC/</t>
    </r>
    <r>
      <rPr>
        <b/>
        <sz val="7"/>
        <rFont val="Calibri"/>
        <family val="2"/>
        <scheme val="minor"/>
      </rPr>
      <t xml:space="preserve">MIE 24 </t>
    </r>
    <r>
      <rPr>
        <sz val="7"/>
        <rFont val="Calibri"/>
        <family val="2"/>
        <scheme val="minor"/>
      </rPr>
      <t>9:30AM TRASLADO JUZGADO TEPIC/11:30AM TRASLADO A JUZGADO LAS VARAS LLEGANDO A LA 1:30PM/4:00 SALIDA A VTA/6:30PM LLEGADA A VTA</t>
    </r>
  </si>
  <si>
    <r>
      <t xml:space="preserve">LUN 22 </t>
    </r>
    <r>
      <rPr>
        <sz val="7"/>
        <rFont val="Calibri"/>
        <family val="2"/>
        <scheme val="minor"/>
      </rPr>
      <t>5:00AM SALIDA A GDL/9:30AM LLEGADAA GDL Y TRASLADO A CIUDAD NIÑEZ HASTA LAS 3:00PM/3:45PM LLEGADA AL HOTEL/</t>
    </r>
    <r>
      <rPr>
        <b/>
        <sz val="7"/>
        <rFont val="Calibri"/>
        <family val="2"/>
        <scheme val="minor"/>
      </rPr>
      <t xml:space="preserve">MAR 23 </t>
    </r>
    <r>
      <rPr>
        <sz val="7"/>
        <rFont val="Calibri"/>
        <family val="2"/>
        <scheme val="minor"/>
      </rPr>
      <t>9:00AM TRASLADO A TRIBUNAL DE JUSTICIA/10:00AM TRASLADO A DIF JAL/SECRETARIA HACIENDA/1:00PM JURIDICO DE TEL MEX/TRASLADO A TEPIC/4:00PM LLEGADA A TEPIC/</t>
    </r>
    <r>
      <rPr>
        <b/>
        <sz val="7"/>
        <rFont val="Calibri"/>
        <family val="2"/>
        <scheme val="minor"/>
      </rPr>
      <t xml:space="preserve">MIE 24 </t>
    </r>
    <r>
      <rPr>
        <sz val="7"/>
        <rFont val="Calibri"/>
        <family val="2"/>
        <scheme val="minor"/>
      </rPr>
      <t>9:30AM TRASLADO JUZGADO TEPIC/11:30AM TRASLADO A JUZGADO LAS VARAS LLEGANDO A LA 1:30PM/4:00 SALIDA A VTA/6:30PM LLEGADA A VTA</t>
    </r>
  </si>
  <si>
    <t>TRASLADO DE PERSONAL DE PROCURADURIA A REALIZAR DILIGENCIAS INTERPUESTA POR EL JUZGADO Y SEGUIMIENTO DE EXPEDIENTES</t>
  </si>
  <si>
    <t>BODEGA</t>
  </si>
  <si>
    <t>HUGO ALBERTO DE LA ROSA FRANCO</t>
  </si>
  <si>
    <t>AUXILIAR ADMINISTRATIVO B</t>
  </si>
  <si>
    <t>JUEVES 18 ENERO 2024</t>
  </si>
  <si>
    <t>TIENDA AURRERA</t>
  </si>
  <si>
    <t>PEÑITA DE JALTEMBA, NAY</t>
  </si>
  <si>
    <t>ALIMENTOS (2)</t>
  </si>
  <si>
    <t>RECOLECCION DE DONACION</t>
  </si>
  <si>
    <t>8:15AM SALIDA DE OF CENTRALES/11:30AM LLEGADA A TIENDA AURRERA A RECOLECTAR DONACION/1:20PM SALIDA DE TIENDA A VTA/3:00PM LLEGADA A VTA</t>
  </si>
  <si>
    <t>SERGIO VALENTIN HERNANDEZ RODRIGUEZ</t>
  </si>
  <si>
    <t xml:space="preserve">PROFESIONISTA ESPECIALIZADO TRABAJADORA SOCIAL         </t>
  </si>
  <si>
    <t>VIERNES 26 ENERO 2024</t>
  </si>
  <si>
    <t>ESTANCIA ALMA LIBRE Y KAMAMI</t>
  </si>
  <si>
    <t>TRASLADO DE  MENORES DE ESTANCIA DE GDL A PTO VTA</t>
  </si>
  <si>
    <t>3:00am Salida de of central a Gdl/7:10am Llegada a GDL/7:51am Llegada a la clinica de Rehabilitacion Alma Libre/9:10am Llegada a cruz roja a realizar parte medico de adolescente/10:35am Llegada a Casa Hogar KAMAMI salida alas 11:00am/12:20am Salida de Gdl a Vta/4:15pm Llegada a Pto Vallarta/4:28pm Llegada a Casa Hogar Maximo retirandose a las 4:50pm/7:00pm Llegada a Of. Cemtrales</t>
  </si>
  <si>
    <t>BLANCA ELIZABETH HERNANDEZ BARRON</t>
  </si>
  <si>
    <t>PROFESIONISTA ESPECIALIZADO C PSICOLOGO</t>
  </si>
  <si>
    <t xml:space="preserve">ALIMENTOS </t>
  </si>
  <si>
    <t xml:space="preserve"> ESTANCIA ALMA LIBRE Y KAMAMI</t>
  </si>
  <si>
    <t>TRASLADO DE PERSONAL DE PROCURADURIA A TRASLADAR MENORES DE ESTANCIA DE GDL A PTO VTA</t>
  </si>
  <si>
    <t>CESAR GUADALUPE MEZA CASTILLO</t>
  </si>
  <si>
    <t>ACOMPAÑAMIENTO DE TRASLADO DE PERSONAL DE PROCURADURIA A TRASLADAR MENORES DE ESTANCIA DE GDL A PTO VTA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</si>
</sst>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4" fontId="3" fillId="0" borderId="0" xfId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4" fontId="3" fillId="0" borderId="0" xfId="1" applyFont="1" applyAlignment="1">
      <alignment vertical="center"/>
    </xf>
    <xf numFmtId="44" fontId="3" fillId="0" borderId="0" xfId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abSelected="1" workbookViewId="0">
      <pane ySplit="1" topLeftCell="A2" activePane="bottomLeft" state="frozen"/>
      <selection pane="bottomLeft" activeCell="G8" sqref="G8"/>
    </sheetView>
  </sheetViews>
  <sheetFormatPr baseColWidth="10" defaultRowHeight="15" x14ac:dyDescent="0.25"/>
  <cols>
    <col min="1" max="1" width="8" bestFit="1" customWidth="1"/>
    <col min="2" max="2" width="11.85546875" bestFit="1" customWidth="1"/>
    <col min="3" max="3" width="15.7109375" customWidth="1"/>
    <col min="4" max="4" width="27.5703125" customWidth="1"/>
    <col min="5" max="5" width="17.85546875" customWidth="1"/>
    <col min="6" max="6" width="24.140625" customWidth="1"/>
    <col min="7" max="7" width="11.85546875" customWidth="1"/>
    <col min="8" max="8" width="13" customWidth="1"/>
    <col min="9" max="9" width="18.42578125" customWidth="1"/>
    <col min="10" max="10" width="19" customWidth="1"/>
    <col min="11" max="11" width="11.42578125" customWidth="1"/>
    <col min="12" max="13" width="13" customWidth="1"/>
    <col min="14" max="14" width="10" customWidth="1"/>
    <col min="15" max="15" width="12.7109375" customWidth="1"/>
    <col min="16" max="16" width="10.7109375" customWidth="1"/>
    <col min="17" max="17" width="10.5703125" customWidth="1"/>
    <col min="18" max="18" width="10.85546875" customWidth="1"/>
    <col min="19" max="23" width="11.42578125" customWidth="1"/>
    <col min="24" max="24" width="16.7109375" customWidth="1"/>
    <col min="25" max="26" width="19" customWidth="1"/>
  </cols>
  <sheetData>
    <row r="1" spans="1:26" s="15" customFormat="1" ht="24" x14ac:dyDescent="0.25">
      <c r="A1" s="2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1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2" t="s">
        <v>23</v>
      </c>
      <c r="Y1" s="2" t="s">
        <v>24</v>
      </c>
      <c r="Z1" s="2" t="s">
        <v>25</v>
      </c>
    </row>
    <row r="2" spans="1:26" s="6" customFormat="1" ht="32.25" customHeight="1" x14ac:dyDescent="0.25">
      <c r="A2" s="7">
        <v>1</v>
      </c>
      <c r="B2" s="4" t="s">
        <v>26</v>
      </c>
      <c r="C2" s="4" t="s">
        <v>27</v>
      </c>
      <c r="D2" s="6" t="s">
        <v>42</v>
      </c>
      <c r="E2" s="4" t="s">
        <v>43</v>
      </c>
      <c r="F2" s="14" t="s">
        <v>44</v>
      </c>
      <c r="G2" s="9" t="s">
        <v>29</v>
      </c>
      <c r="H2" s="4" t="s">
        <v>45</v>
      </c>
      <c r="I2" s="4" t="s">
        <v>30</v>
      </c>
      <c r="J2" s="4" t="s">
        <v>46</v>
      </c>
      <c r="K2" s="11" t="s">
        <v>31</v>
      </c>
      <c r="L2" s="11" t="s">
        <v>32</v>
      </c>
      <c r="M2" s="11">
        <v>2005</v>
      </c>
      <c r="N2" s="11"/>
      <c r="O2" s="11"/>
      <c r="P2" s="11"/>
      <c r="Q2" s="11"/>
      <c r="R2" s="8"/>
      <c r="S2" s="11">
        <f>392+218+218+392</f>
        <v>1220</v>
      </c>
      <c r="T2" s="11">
        <v>586.66999999999996</v>
      </c>
      <c r="U2" s="12">
        <f>SUM(N2:T2)</f>
        <v>1806.67</v>
      </c>
      <c r="V2" s="13">
        <f>M2-U2</f>
        <v>198.32999999999993</v>
      </c>
      <c r="W2" s="13"/>
      <c r="X2" s="12">
        <v>45303</v>
      </c>
      <c r="Y2" s="6" t="s">
        <v>47</v>
      </c>
      <c r="Z2" s="13" t="s">
        <v>48</v>
      </c>
    </row>
    <row r="3" spans="1:26" s="6" customFormat="1" ht="32.25" customHeight="1" x14ac:dyDescent="0.25">
      <c r="A3" s="7">
        <v>2</v>
      </c>
      <c r="B3" s="4" t="s">
        <v>26</v>
      </c>
      <c r="C3" s="4" t="s">
        <v>27</v>
      </c>
      <c r="D3" s="6" t="s">
        <v>49</v>
      </c>
      <c r="E3" s="4" t="s">
        <v>50</v>
      </c>
      <c r="F3" s="14" t="s">
        <v>44</v>
      </c>
      <c r="G3" s="9" t="s">
        <v>29</v>
      </c>
      <c r="H3" s="4" t="s">
        <v>45</v>
      </c>
      <c r="I3" s="4" t="s">
        <v>30</v>
      </c>
      <c r="J3" s="4" t="s">
        <v>46</v>
      </c>
      <c r="K3" s="11" t="s">
        <v>31</v>
      </c>
      <c r="L3" s="11" t="s">
        <v>32</v>
      </c>
      <c r="M3" s="11">
        <v>1395</v>
      </c>
      <c r="N3" s="11"/>
      <c r="O3" s="11"/>
      <c r="P3" s="11"/>
      <c r="Q3" s="11"/>
      <c r="R3" s="8"/>
      <c r="S3" s="11">
        <f>196+109+109+196</f>
        <v>610</v>
      </c>
      <c r="T3" s="11">
        <v>586.66999999999996</v>
      </c>
      <c r="U3" s="12">
        <f>SUM(N3:T3)</f>
        <v>1196.67</v>
      </c>
      <c r="V3" s="13">
        <f>M3-U3</f>
        <v>198.32999999999993</v>
      </c>
      <c r="W3" s="13"/>
      <c r="X3" s="12">
        <v>45303</v>
      </c>
      <c r="Y3" s="6" t="s">
        <v>47</v>
      </c>
      <c r="Z3" s="13" t="s">
        <v>48</v>
      </c>
    </row>
    <row r="4" spans="1:26" s="6" customFormat="1" ht="32.25" customHeight="1" x14ac:dyDescent="0.25">
      <c r="A4" s="7">
        <v>3</v>
      </c>
      <c r="B4" s="4" t="s">
        <v>51</v>
      </c>
      <c r="C4" s="4" t="s">
        <v>33</v>
      </c>
      <c r="D4" s="6" t="s">
        <v>52</v>
      </c>
      <c r="E4" s="4" t="s">
        <v>53</v>
      </c>
      <c r="F4" s="14" t="s">
        <v>44</v>
      </c>
      <c r="G4" s="9" t="s">
        <v>29</v>
      </c>
      <c r="H4" s="4" t="s">
        <v>45</v>
      </c>
      <c r="I4" s="4" t="s">
        <v>54</v>
      </c>
      <c r="J4" s="4" t="s">
        <v>55</v>
      </c>
      <c r="K4" s="11" t="s">
        <v>31</v>
      </c>
      <c r="L4" s="11" t="s">
        <v>32</v>
      </c>
      <c r="M4" s="11">
        <v>5381.5</v>
      </c>
      <c r="N4" s="11">
        <f>288+171+223+193+41+288+171+223+193+41+155+155</f>
        <v>2142</v>
      </c>
      <c r="O4" s="11">
        <v>690.16</v>
      </c>
      <c r="P4" s="11"/>
      <c r="Q4" s="11"/>
      <c r="R4" s="8"/>
      <c r="S4" s="11">
        <f>196+109+109+196</f>
        <v>610</v>
      </c>
      <c r="T4" s="11">
        <v>586.66999999999996</v>
      </c>
      <c r="U4" s="12">
        <f>SUM(N4:T4)</f>
        <v>4028.83</v>
      </c>
      <c r="V4" s="13">
        <f>M4-U4</f>
        <v>1352.67</v>
      </c>
      <c r="W4" s="13"/>
      <c r="X4" s="12">
        <v>45303</v>
      </c>
      <c r="Y4" s="6" t="s">
        <v>47</v>
      </c>
      <c r="Z4" s="13" t="s">
        <v>48</v>
      </c>
    </row>
    <row r="5" spans="1:26" s="6" customFormat="1" ht="32.25" customHeight="1" x14ac:dyDescent="0.25">
      <c r="A5" s="7">
        <v>4</v>
      </c>
      <c r="B5" s="4" t="s">
        <v>26</v>
      </c>
      <c r="C5" s="4" t="s">
        <v>27</v>
      </c>
      <c r="D5" s="6" t="s">
        <v>40</v>
      </c>
      <c r="E5" s="4" t="s">
        <v>39</v>
      </c>
      <c r="F5" s="14" t="s">
        <v>56</v>
      </c>
      <c r="G5" s="9" t="s">
        <v>29</v>
      </c>
      <c r="H5" s="4" t="s">
        <v>57</v>
      </c>
      <c r="I5" s="4" t="s">
        <v>30</v>
      </c>
      <c r="J5" s="4" t="s">
        <v>58</v>
      </c>
      <c r="K5" s="11" t="s">
        <v>31</v>
      </c>
      <c r="L5" s="11" t="s">
        <v>32</v>
      </c>
      <c r="M5" s="11">
        <v>1395</v>
      </c>
      <c r="N5" s="11"/>
      <c r="O5" s="11"/>
      <c r="P5" s="11"/>
      <c r="Q5" s="11"/>
      <c r="R5" s="8"/>
      <c r="S5" s="11">
        <f>196+109+196+109</f>
        <v>610</v>
      </c>
      <c r="T5" s="11">
        <v>785</v>
      </c>
      <c r="U5" s="12">
        <f>SUM(N5:T5)</f>
        <v>1395</v>
      </c>
      <c r="V5" s="13"/>
      <c r="W5" s="13"/>
      <c r="X5" s="12"/>
      <c r="Y5" s="6" t="s">
        <v>59</v>
      </c>
      <c r="Z5" s="13" t="s">
        <v>48</v>
      </c>
    </row>
    <row r="6" spans="1:26" s="6" customFormat="1" ht="32.25" customHeight="1" x14ac:dyDescent="0.25">
      <c r="A6" s="7">
        <v>5</v>
      </c>
      <c r="B6" s="4" t="s">
        <v>26</v>
      </c>
      <c r="C6" s="4" t="s">
        <v>27</v>
      </c>
      <c r="D6" s="6" t="s">
        <v>60</v>
      </c>
      <c r="E6" s="4" t="s">
        <v>61</v>
      </c>
      <c r="F6" s="14" t="s">
        <v>56</v>
      </c>
      <c r="G6" s="9" t="s">
        <v>29</v>
      </c>
      <c r="H6" s="4" t="s">
        <v>57</v>
      </c>
      <c r="I6" s="4" t="s">
        <v>30</v>
      </c>
      <c r="J6" s="4" t="s">
        <v>58</v>
      </c>
      <c r="K6" s="11" t="s">
        <v>31</v>
      </c>
      <c r="L6" s="11" t="s">
        <v>32</v>
      </c>
      <c r="M6" s="11">
        <v>1395</v>
      </c>
      <c r="N6" s="11"/>
      <c r="O6" s="11"/>
      <c r="P6" s="11"/>
      <c r="Q6" s="11"/>
      <c r="R6" s="8"/>
      <c r="S6" s="11">
        <f>196+109+196+109</f>
        <v>610</v>
      </c>
      <c r="T6" s="11">
        <v>785</v>
      </c>
      <c r="U6" s="12">
        <f>SUM(N6:T6)</f>
        <v>1395</v>
      </c>
      <c r="V6" s="13"/>
      <c r="W6" s="13"/>
      <c r="X6" s="12"/>
      <c r="Y6" s="6" t="s">
        <v>59</v>
      </c>
      <c r="Z6" s="13" t="s">
        <v>48</v>
      </c>
    </row>
    <row r="7" spans="1:26" s="6" customFormat="1" ht="32.25" customHeight="1" x14ac:dyDescent="0.25">
      <c r="A7" s="7">
        <v>6</v>
      </c>
      <c r="B7" s="4" t="s">
        <v>51</v>
      </c>
      <c r="C7" s="4" t="s">
        <v>33</v>
      </c>
      <c r="D7" s="6" t="s">
        <v>62</v>
      </c>
      <c r="E7" s="4" t="s">
        <v>53</v>
      </c>
      <c r="F7" s="14" t="s">
        <v>56</v>
      </c>
      <c r="G7" s="9" t="s">
        <v>29</v>
      </c>
      <c r="H7" s="4" t="s">
        <v>57</v>
      </c>
      <c r="I7" s="4" t="s">
        <v>54</v>
      </c>
      <c r="J7" s="4" t="s">
        <v>63</v>
      </c>
      <c r="K7" s="11" t="s">
        <v>31</v>
      </c>
      <c r="L7" s="11" t="s">
        <v>32</v>
      </c>
      <c r="M7" s="11">
        <v>5381.5</v>
      </c>
      <c r="N7" s="11">
        <f>171+223+41+155+288+193+193+288+41+171+223</f>
        <v>1987</v>
      </c>
      <c r="O7" s="11">
        <f>810.29</f>
        <v>810.29</v>
      </c>
      <c r="P7" s="11"/>
      <c r="Q7" s="11"/>
      <c r="R7" s="8"/>
      <c r="S7" s="11">
        <f>196+109+109+196</f>
        <v>610</v>
      </c>
      <c r="T7" s="11">
        <v>613.34</v>
      </c>
      <c r="U7" s="12">
        <f t="shared" ref="U7:U18" si="0">SUM(N7:T7)</f>
        <v>4020.63</v>
      </c>
      <c r="V7" s="13">
        <f>U7-M7</f>
        <v>-1360.87</v>
      </c>
      <c r="W7" s="13"/>
      <c r="X7" s="12">
        <v>45315</v>
      </c>
      <c r="Y7" s="6" t="s">
        <v>59</v>
      </c>
      <c r="Z7" s="13" t="s">
        <v>48</v>
      </c>
    </row>
    <row r="8" spans="1:26" s="6" customFormat="1" ht="32.25" customHeight="1" x14ac:dyDescent="0.25">
      <c r="A8" s="7">
        <v>7</v>
      </c>
      <c r="B8" s="4" t="s">
        <v>26</v>
      </c>
      <c r="C8" s="4" t="s">
        <v>64</v>
      </c>
      <c r="D8" s="6" t="s">
        <v>65</v>
      </c>
      <c r="E8" s="4" t="s">
        <v>66</v>
      </c>
      <c r="F8" s="14" t="s">
        <v>56</v>
      </c>
      <c r="G8" s="9" t="s">
        <v>29</v>
      </c>
      <c r="H8" s="4" t="s">
        <v>57</v>
      </c>
      <c r="I8" s="4" t="s">
        <v>18</v>
      </c>
      <c r="J8" s="4" t="s">
        <v>67</v>
      </c>
      <c r="K8" s="11" t="s">
        <v>31</v>
      </c>
      <c r="L8" s="11" t="s">
        <v>32</v>
      </c>
      <c r="M8" s="11">
        <v>610</v>
      </c>
      <c r="N8" s="11"/>
      <c r="O8" s="11"/>
      <c r="P8" s="11"/>
      <c r="Q8" s="11"/>
      <c r="R8" s="8"/>
      <c r="S8" s="11">
        <f>196+109+109+196</f>
        <v>610</v>
      </c>
      <c r="T8" s="11"/>
      <c r="U8" s="12">
        <f>SUM(N8:T8)</f>
        <v>610</v>
      </c>
      <c r="V8" s="13"/>
      <c r="W8" s="13"/>
      <c r="X8" s="12"/>
      <c r="Y8" s="6" t="s">
        <v>59</v>
      </c>
      <c r="Z8" s="13" t="s">
        <v>48</v>
      </c>
    </row>
    <row r="9" spans="1:26" s="6" customFormat="1" ht="32.25" customHeight="1" x14ac:dyDescent="0.25">
      <c r="A9" s="7">
        <v>8</v>
      </c>
      <c r="B9" s="4" t="s">
        <v>35</v>
      </c>
      <c r="C9" s="4" t="s">
        <v>68</v>
      </c>
      <c r="D9" s="6" t="s">
        <v>36</v>
      </c>
      <c r="E9" s="4" t="s">
        <v>37</v>
      </c>
      <c r="F9" s="14" t="s">
        <v>69</v>
      </c>
      <c r="G9" s="9" t="s">
        <v>29</v>
      </c>
      <c r="H9" s="4" t="s">
        <v>34</v>
      </c>
      <c r="I9" s="4" t="s">
        <v>70</v>
      </c>
      <c r="J9" s="4" t="s">
        <v>71</v>
      </c>
      <c r="K9" s="11" t="s">
        <v>31</v>
      </c>
      <c r="L9" s="11" t="s">
        <v>32</v>
      </c>
      <c r="M9" s="11">
        <v>2323</v>
      </c>
      <c r="N9" s="11"/>
      <c r="O9" s="11"/>
      <c r="P9" s="11"/>
      <c r="Q9" s="11">
        <v>1409</v>
      </c>
      <c r="R9" s="8">
        <f>179.27+159.94+79.98+119.98+79.94</f>
        <v>619.11000000000013</v>
      </c>
      <c r="S9" s="11">
        <f>109+196</f>
        <v>305</v>
      </c>
      <c r="T9" s="11"/>
      <c r="U9" s="12">
        <f>SUM(N9:T9)</f>
        <v>2333.11</v>
      </c>
      <c r="V9" s="13"/>
      <c r="W9" s="13">
        <f>U9-M9</f>
        <v>10.110000000000127</v>
      </c>
      <c r="X9" s="12">
        <v>45314</v>
      </c>
      <c r="Y9" s="6" t="s">
        <v>72</v>
      </c>
      <c r="Z9" s="13" t="s">
        <v>48</v>
      </c>
    </row>
    <row r="10" spans="1:26" s="6" customFormat="1" ht="32.25" customHeight="1" x14ac:dyDescent="0.25">
      <c r="A10" s="7">
        <v>9</v>
      </c>
      <c r="B10" s="4" t="s">
        <v>26</v>
      </c>
      <c r="C10" s="4" t="s">
        <v>27</v>
      </c>
      <c r="D10" s="6" t="s">
        <v>73</v>
      </c>
      <c r="E10" s="4" t="s">
        <v>41</v>
      </c>
      <c r="F10" s="14" t="s">
        <v>74</v>
      </c>
      <c r="G10" s="9" t="s">
        <v>29</v>
      </c>
      <c r="H10" s="4" t="s">
        <v>75</v>
      </c>
      <c r="I10" s="4" t="s">
        <v>30</v>
      </c>
      <c r="J10" s="4" t="s">
        <v>76</v>
      </c>
      <c r="K10" s="11" t="s">
        <v>31</v>
      </c>
      <c r="L10" s="11" t="s">
        <v>32</v>
      </c>
      <c r="M10" s="11">
        <v>2812</v>
      </c>
      <c r="N10" s="11"/>
      <c r="O10" s="11"/>
      <c r="P10" s="11"/>
      <c r="Q10" s="11"/>
      <c r="R10" s="8"/>
      <c r="S10" s="11">
        <f>414*3</f>
        <v>1242</v>
      </c>
      <c r="T10" s="11">
        <f>586.67+603.33</f>
        <v>1190</v>
      </c>
      <c r="U10" s="12">
        <f t="shared" si="0"/>
        <v>2432</v>
      </c>
      <c r="V10" s="13">
        <f>M10-U10</f>
        <v>380</v>
      </c>
      <c r="W10" s="13"/>
      <c r="X10" s="12">
        <v>45316</v>
      </c>
      <c r="Y10" s="6" t="s">
        <v>77</v>
      </c>
      <c r="Z10" s="13" t="s">
        <v>48</v>
      </c>
    </row>
    <row r="11" spans="1:26" s="6" customFormat="1" ht="32.25" customHeight="1" x14ac:dyDescent="0.25">
      <c r="A11" s="7">
        <v>10</v>
      </c>
      <c r="B11" s="4" t="s">
        <v>26</v>
      </c>
      <c r="C11" s="4" t="s">
        <v>27</v>
      </c>
      <c r="D11" s="6" t="s">
        <v>38</v>
      </c>
      <c r="E11" s="4" t="s">
        <v>39</v>
      </c>
      <c r="F11" s="14" t="s">
        <v>74</v>
      </c>
      <c r="G11" s="9" t="s">
        <v>29</v>
      </c>
      <c r="H11" s="4" t="s">
        <v>75</v>
      </c>
      <c r="I11" s="4" t="s">
        <v>30</v>
      </c>
      <c r="J11" s="4" t="s">
        <v>76</v>
      </c>
      <c r="K11" s="11" t="s">
        <v>31</v>
      </c>
      <c r="L11" s="11" t="s">
        <v>32</v>
      </c>
      <c r="M11" s="11">
        <v>2812</v>
      </c>
      <c r="N11" s="11"/>
      <c r="O11" s="11"/>
      <c r="P11" s="11"/>
      <c r="Q11" s="11"/>
      <c r="R11" s="8"/>
      <c r="S11" s="11">
        <f>414*3</f>
        <v>1242</v>
      </c>
      <c r="T11" s="11">
        <f>586.67+603.33</f>
        <v>1190</v>
      </c>
      <c r="U11" s="12">
        <f t="shared" si="0"/>
        <v>2432</v>
      </c>
      <c r="V11" s="13">
        <f>M11-U11</f>
        <v>380</v>
      </c>
      <c r="W11" s="13"/>
      <c r="X11" s="12">
        <v>45317</v>
      </c>
      <c r="Y11" s="6" t="s">
        <v>78</v>
      </c>
      <c r="Z11" s="13" t="s">
        <v>48</v>
      </c>
    </row>
    <row r="12" spans="1:26" s="6" customFormat="1" ht="32.25" customHeight="1" x14ac:dyDescent="0.25">
      <c r="A12" s="7">
        <v>11</v>
      </c>
      <c r="B12" s="4" t="s">
        <v>51</v>
      </c>
      <c r="C12" s="4" t="s">
        <v>33</v>
      </c>
      <c r="D12" s="6" t="s">
        <v>62</v>
      </c>
      <c r="E12" s="4" t="s">
        <v>53</v>
      </c>
      <c r="F12" s="14" t="s">
        <v>74</v>
      </c>
      <c r="G12" s="9" t="s">
        <v>29</v>
      </c>
      <c r="H12" s="4" t="s">
        <v>75</v>
      </c>
      <c r="I12" s="4" t="s">
        <v>54</v>
      </c>
      <c r="J12" s="4" t="s">
        <v>79</v>
      </c>
      <c r="K12" s="11" t="s">
        <v>31</v>
      </c>
      <c r="L12" s="11" t="s">
        <v>32</v>
      </c>
      <c r="M12" s="11">
        <v>7788</v>
      </c>
      <c r="N12" s="11">
        <f>41+155+223+171+288+193+288+170+193+171+223</f>
        <v>2116</v>
      </c>
      <c r="O12" s="11">
        <f>827.39+401.6+498.91</f>
        <v>1727.9</v>
      </c>
      <c r="P12" s="11"/>
      <c r="Q12" s="11"/>
      <c r="R12" s="8">
        <v>40</v>
      </c>
      <c r="S12" s="11">
        <f>414*3</f>
        <v>1242</v>
      </c>
      <c r="T12" s="11">
        <f>586.68+603.34</f>
        <v>1190.02</v>
      </c>
      <c r="U12" s="12">
        <f t="shared" si="0"/>
        <v>6315.92</v>
      </c>
      <c r="V12" s="13">
        <f>M12-U12</f>
        <v>1472.08</v>
      </c>
      <c r="W12" s="13"/>
      <c r="X12" s="12">
        <v>45329</v>
      </c>
      <c r="Y12" s="6" t="s">
        <v>78</v>
      </c>
      <c r="Z12" s="13" t="s">
        <v>48</v>
      </c>
    </row>
    <row r="13" spans="1:26" s="6" customFormat="1" ht="32.25" customHeight="1" x14ac:dyDescent="0.25">
      <c r="A13" s="7">
        <v>12</v>
      </c>
      <c r="B13" s="4" t="s">
        <v>51</v>
      </c>
      <c r="C13" s="4" t="s">
        <v>80</v>
      </c>
      <c r="D13" s="6" t="s">
        <v>81</v>
      </c>
      <c r="E13" s="4" t="s">
        <v>82</v>
      </c>
      <c r="F13" s="14" t="s">
        <v>83</v>
      </c>
      <c r="G13" s="9" t="s">
        <v>85</v>
      </c>
      <c r="H13" s="4" t="s">
        <v>84</v>
      </c>
      <c r="I13" s="4" t="s">
        <v>86</v>
      </c>
      <c r="J13" s="4" t="s">
        <v>87</v>
      </c>
      <c r="K13" s="11" t="s">
        <v>31</v>
      </c>
      <c r="L13" s="11" t="s">
        <v>32</v>
      </c>
      <c r="M13" s="11">
        <v>305</v>
      </c>
      <c r="N13" s="11"/>
      <c r="O13" s="11"/>
      <c r="P13" s="11"/>
      <c r="Q13" s="11"/>
      <c r="R13" s="8"/>
      <c r="S13" s="11">
        <f>109+196</f>
        <v>305</v>
      </c>
      <c r="T13" s="11"/>
      <c r="U13" s="12">
        <f t="shared" si="0"/>
        <v>305</v>
      </c>
      <c r="V13" s="13"/>
      <c r="W13" s="13"/>
      <c r="X13" s="12"/>
      <c r="Y13" s="6" t="s">
        <v>88</v>
      </c>
      <c r="Z13" s="13" t="s">
        <v>48</v>
      </c>
    </row>
    <row r="14" spans="1:26" s="6" customFormat="1" ht="32.25" customHeight="1" x14ac:dyDescent="0.25">
      <c r="A14" s="7">
        <v>13</v>
      </c>
      <c r="B14" s="4" t="s">
        <v>51</v>
      </c>
      <c r="C14" s="4" t="s">
        <v>33</v>
      </c>
      <c r="D14" s="6" t="s">
        <v>89</v>
      </c>
      <c r="E14" s="4" t="s">
        <v>53</v>
      </c>
      <c r="F14" s="14" t="s">
        <v>83</v>
      </c>
      <c r="G14" s="9" t="s">
        <v>85</v>
      </c>
      <c r="H14" s="4" t="s">
        <v>84</v>
      </c>
      <c r="I14" s="4" t="s">
        <v>86</v>
      </c>
      <c r="J14" s="4" t="s">
        <v>87</v>
      </c>
      <c r="K14" s="11" t="s">
        <v>31</v>
      </c>
      <c r="L14" s="11" t="s">
        <v>32</v>
      </c>
      <c r="M14" s="11">
        <v>305</v>
      </c>
      <c r="N14" s="11"/>
      <c r="O14" s="11"/>
      <c r="P14" s="11"/>
      <c r="Q14" s="11"/>
      <c r="R14" s="8"/>
      <c r="S14" s="11">
        <f>109+196</f>
        <v>305</v>
      </c>
      <c r="T14" s="11"/>
      <c r="U14" s="12">
        <f t="shared" si="0"/>
        <v>305</v>
      </c>
      <c r="V14" s="13"/>
      <c r="W14" s="13"/>
      <c r="X14" s="12"/>
      <c r="Y14" s="6" t="s">
        <v>88</v>
      </c>
      <c r="Z14" s="13" t="s">
        <v>48</v>
      </c>
    </row>
    <row r="15" spans="1:26" s="6" customFormat="1" ht="32.25" customHeight="1" x14ac:dyDescent="0.25">
      <c r="A15" s="7">
        <v>14</v>
      </c>
      <c r="B15" s="4" t="s">
        <v>26</v>
      </c>
      <c r="C15" s="4" t="s">
        <v>27</v>
      </c>
      <c r="D15" s="6" t="s">
        <v>28</v>
      </c>
      <c r="E15" s="4" t="s">
        <v>90</v>
      </c>
      <c r="F15" s="14" t="s">
        <v>91</v>
      </c>
      <c r="G15" s="9" t="s">
        <v>29</v>
      </c>
      <c r="H15" s="4" t="s">
        <v>92</v>
      </c>
      <c r="I15" s="4" t="s">
        <v>86</v>
      </c>
      <c r="J15" s="4" t="s">
        <v>93</v>
      </c>
      <c r="K15" s="11" t="s">
        <v>31</v>
      </c>
      <c r="L15" s="11" t="s">
        <v>32</v>
      </c>
      <c r="M15" s="11">
        <v>719</v>
      </c>
      <c r="N15" s="11"/>
      <c r="O15" s="11"/>
      <c r="P15" s="11"/>
      <c r="Q15" s="11"/>
      <c r="R15" s="8"/>
      <c r="S15" s="11">
        <v>719</v>
      </c>
      <c r="T15" s="11"/>
      <c r="U15" s="12">
        <f t="shared" si="0"/>
        <v>719</v>
      </c>
      <c r="V15" s="13"/>
      <c r="W15" s="13"/>
      <c r="X15" s="12"/>
      <c r="Y15" s="6" t="s">
        <v>94</v>
      </c>
      <c r="Z15" s="13" t="s">
        <v>48</v>
      </c>
    </row>
    <row r="16" spans="1:26" s="6" customFormat="1" ht="32.25" customHeight="1" x14ac:dyDescent="0.25">
      <c r="A16" s="7">
        <v>15</v>
      </c>
      <c r="B16" s="4" t="s">
        <v>26</v>
      </c>
      <c r="C16" s="4" t="s">
        <v>27</v>
      </c>
      <c r="D16" s="6" t="s">
        <v>95</v>
      </c>
      <c r="E16" s="4" t="s">
        <v>96</v>
      </c>
      <c r="F16" s="14" t="s">
        <v>91</v>
      </c>
      <c r="G16" s="9" t="s">
        <v>29</v>
      </c>
      <c r="H16" s="4" t="s">
        <v>92</v>
      </c>
      <c r="I16" s="4" t="s">
        <v>97</v>
      </c>
      <c r="J16" s="4" t="s">
        <v>93</v>
      </c>
      <c r="K16" s="11" t="s">
        <v>31</v>
      </c>
      <c r="L16" s="11" t="s">
        <v>32</v>
      </c>
      <c r="M16" s="11">
        <v>414</v>
      </c>
      <c r="N16" s="11"/>
      <c r="O16" s="11"/>
      <c r="P16" s="11"/>
      <c r="Q16" s="11"/>
      <c r="R16" s="8"/>
      <c r="S16" s="11">
        <f>109+196+109</f>
        <v>414</v>
      </c>
      <c r="T16" s="11"/>
      <c r="U16" s="12">
        <f t="shared" si="0"/>
        <v>414</v>
      </c>
      <c r="V16" s="13"/>
      <c r="W16" s="13"/>
      <c r="X16" s="12"/>
      <c r="Y16" s="6" t="s">
        <v>94</v>
      </c>
      <c r="Z16" s="13" t="s">
        <v>48</v>
      </c>
    </row>
    <row r="17" spans="1:26" s="6" customFormat="1" ht="32.25" customHeight="1" x14ac:dyDescent="0.25">
      <c r="A17" s="7">
        <v>16</v>
      </c>
      <c r="B17" s="4" t="s">
        <v>51</v>
      </c>
      <c r="C17" s="4" t="s">
        <v>33</v>
      </c>
      <c r="D17" s="6" t="s">
        <v>52</v>
      </c>
      <c r="E17" s="4" t="s">
        <v>53</v>
      </c>
      <c r="F17" s="14" t="s">
        <v>91</v>
      </c>
      <c r="G17" s="9" t="s">
        <v>29</v>
      </c>
      <c r="H17" s="4" t="s">
        <v>98</v>
      </c>
      <c r="I17" s="4" t="s">
        <v>54</v>
      </c>
      <c r="J17" s="4" t="s">
        <v>99</v>
      </c>
      <c r="K17" s="11" t="s">
        <v>31</v>
      </c>
      <c r="L17" s="11" t="s">
        <v>32</v>
      </c>
      <c r="M17" s="11">
        <v>5440</v>
      </c>
      <c r="N17" s="11">
        <f>171+223+41+155+288+193+193+155+288+171+41+223</f>
        <v>2142</v>
      </c>
      <c r="O17" s="11">
        <f>1000+1014.9</f>
        <v>2014.9</v>
      </c>
      <c r="P17" s="11"/>
      <c r="Q17" s="11"/>
      <c r="R17" s="8"/>
      <c r="S17" s="11">
        <f>109+196+109</f>
        <v>414</v>
      </c>
      <c r="T17" s="11"/>
      <c r="U17" s="12">
        <f t="shared" si="0"/>
        <v>4570.8999999999996</v>
      </c>
      <c r="V17" s="13">
        <f>M17-U17</f>
        <v>869.10000000000036</v>
      </c>
      <c r="W17" s="13"/>
      <c r="X17" s="12">
        <v>45329</v>
      </c>
      <c r="Y17" s="6" t="s">
        <v>94</v>
      </c>
      <c r="Z17" s="13" t="s">
        <v>48</v>
      </c>
    </row>
    <row r="18" spans="1:26" s="6" customFormat="1" ht="32.25" customHeight="1" x14ac:dyDescent="0.25">
      <c r="A18" s="7">
        <v>17</v>
      </c>
      <c r="B18" s="4" t="s">
        <v>51</v>
      </c>
      <c r="C18" s="4" t="s">
        <v>33</v>
      </c>
      <c r="D18" s="6" t="s">
        <v>100</v>
      </c>
      <c r="E18" s="4" t="s">
        <v>53</v>
      </c>
      <c r="F18" s="14" t="s">
        <v>91</v>
      </c>
      <c r="G18" s="9" t="s">
        <v>29</v>
      </c>
      <c r="H18" s="4" t="s">
        <v>98</v>
      </c>
      <c r="I18" s="4" t="s">
        <v>97</v>
      </c>
      <c r="J18" s="4" t="s">
        <v>101</v>
      </c>
      <c r="K18" s="11" t="s">
        <v>31</v>
      </c>
      <c r="L18" s="11" t="s">
        <v>32</v>
      </c>
      <c r="M18" s="11">
        <v>414</v>
      </c>
      <c r="N18" s="11"/>
      <c r="O18" s="11"/>
      <c r="P18" s="11"/>
      <c r="Q18" s="11"/>
      <c r="R18" s="8"/>
      <c r="S18" s="11">
        <f>109+196+109</f>
        <v>414</v>
      </c>
      <c r="T18" s="11"/>
      <c r="U18" s="12">
        <f t="shared" si="0"/>
        <v>414</v>
      </c>
      <c r="V18" s="13"/>
      <c r="W18" s="13"/>
      <c r="X18" s="12"/>
      <c r="Y18" s="6" t="s">
        <v>94</v>
      </c>
      <c r="Z18" s="13" t="s">
        <v>48</v>
      </c>
    </row>
    <row r="19" spans="1:26" s="6" customFormat="1" ht="32.25" customHeight="1" x14ac:dyDescent="0.25">
      <c r="A19" s="7"/>
      <c r="B19" s="4"/>
      <c r="C19" s="4"/>
      <c r="E19" s="4"/>
      <c r="F19" s="14"/>
      <c r="G19" s="9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8"/>
      <c r="S19" s="11"/>
      <c r="T19" s="11"/>
      <c r="U19" s="12"/>
      <c r="V19" s="13"/>
      <c r="W19" s="13"/>
      <c r="X19" s="12"/>
    </row>
    <row r="20" spans="1:26" s="6" customFormat="1" ht="32.25" customHeight="1" x14ac:dyDescent="0.25">
      <c r="A20" s="7"/>
      <c r="B20" s="4"/>
      <c r="C20" s="4"/>
      <c r="E20" s="4"/>
      <c r="F20" s="14"/>
      <c r="G20" s="9"/>
      <c r="H20" s="4"/>
      <c r="I20" s="4"/>
      <c r="J20" s="4"/>
      <c r="K20" s="11"/>
      <c r="L20" s="11"/>
      <c r="M20" s="11"/>
      <c r="N20" s="11"/>
      <c r="O20" s="11"/>
      <c r="P20" s="11"/>
      <c r="Q20" s="11"/>
      <c r="R20" s="8"/>
      <c r="S20" s="11"/>
      <c r="T20" s="11"/>
      <c r="U20" s="12"/>
      <c r="V20" s="13"/>
      <c r="W20" s="13"/>
      <c r="X20" s="12"/>
    </row>
    <row r="21" spans="1:26" s="6" customFormat="1" ht="32.25" customHeight="1" x14ac:dyDescent="0.25">
      <c r="A21" s="7"/>
      <c r="B21" s="4"/>
      <c r="C21" s="4"/>
      <c r="D21" s="5"/>
      <c r="G21" s="9"/>
      <c r="H21" s="4"/>
      <c r="K21" s="11"/>
      <c r="L21" s="11"/>
      <c r="M21" s="11"/>
      <c r="N21" s="11"/>
      <c r="O21" s="11"/>
      <c r="P21" s="11"/>
      <c r="Q21" s="11"/>
      <c r="R21" s="8"/>
      <c r="S21" s="11"/>
      <c r="T21" s="11"/>
      <c r="U21" s="12"/>
      <c r="V21" s="13"/>
      <c r="W21" s="13"/>
      <c r="X21" s="12"/>
    </row>
    <row r="22" spans="1:26" s="6" customFormat="1" ht="32.25" customHeight="1" x14ac:dyDescent="0.25">
      <c r="A22" s="7"/>
      <c r="B22" s="4"/>
      <c r="C22" s="4"/>
      <c r="D22" s="5"/>
      <c r="G22" s="9"/>
      <c r="H22" s="4"/>
      <c r="K22" s="4"/>
      <c r="L22" s="4"/>
      <c r="M22" s="10"/>
      <c r="N22" s="11"/>
      <c r="O22" s="11"/>
      <c r="P22" s="11"/>
      <c r="Q22" s="11"/>
      <c r="R22" s="11"/>
      <c r="S22" s="11"/>
      <c r="T22" s="11"/>
      <c r="U22" s="8"/>
      <c r="V22" s="11"/>
      <c r="W22" s="11"/>
      <c r="X22" s="12"/>
      <c r="Y22" s="13"/>
      <c r="Z22" s="13"/>
    </row>
    <row r="23" spans="1:26" s="6" customFormat="1" ht="32.25" customHeight="1" x14ac:dyDescent="0.25">
      <c r="A23" s="7"/>
      <c r="B23" s="4"/>
      <c r="C23" s="4"/>
      <c r="D23" s="5"/>
      <c r="G23" s="9"/>
      <c r="H23" s="4"/>
      <c r="K23" s="4"/>
      <c r="L23" s="4"/>
      <c r="M23" s="10"/>
      <c r="N23" s="11"/>
      <c r="O23" s="11"/>
      <c r="P23" s="11"/>
      <c r="Q23" s="11"/>
      <c r="R23" s="11"/>
      <c r="S23" s="11"/>
      <c r="T23" s="11"/>
      <c r="U23" s="8"/>
      <c r="V23" s="11"/>
      <c r="W23" s="11"/>
      <c r="X23" s="12"/>
      <c r="Y23" s="13"/>
      <c r="Z23" s="13"/>
    </row>
    <row r="24" spans="1:26" s="6" customFormat="1" ht="32.25" customHeight="1" x14ac:dyDescent="0.25">
      <c r="A24" s="7"/>
      <c r="B24" s="4"/>
      <c r="C24" s="4"/>
      <c r="D24" s="5"/>
      <c r="G24" s="4"/>
      <c r="H24" s="4"/>
      <c r="J24" s="9"/>
      <c r="K24" s="4"/>
      <c r="L24" s="4"/>
      <c r="M24" s="10"/>
      <c r="N24" s="11"/>
      <c r="O24" s="11"/>
      <c r="P24" s="11"/>
      <c r="Q24" s="11"/>
      <c r="R24" s="11"/>
      <c r="S24" s="11"/>
      <c r="T24" s="11"/>
      <c r="U24" s="8"/>
      <c r="V24" s="11"/>
      <c r="W24" s="11"/>
      <c r="X24" s="12"/>
      <c r="Y24" s="13"/>
      <c r="Z24" s="13"/>
    </row>
    <row r="25" spans="1:26" s="6" customFormat="1" ht="32.25" customHeight="1" x14ac:dyDescent="0.25">
      <c r="A25" s="7"/>
      <c r="B25" s="4"/>
      <c r="C25" s="4"/>
      <c r="D25" s="5"/>
      <c r="G25" s="4"/>
      <c r="H25" s="4"/>
      <c r="J25" s="9"/>
      <c r="K25" s="4"/>
      <c r="L25" s="4"/>
      <c r="M25" s="10"/>
      <c r="N25" s="11"/>
      <c r="O25" s="11"/>
      <c r="P25" s="11"/>
      <c r="Q25" s="11"/>
      <c r="R25" s="11"/>
      <c r="S25" s="11"/>
      <c r="T25" s="11"/>
      <c r="U25" s="8"/>
      <c r="V25" s="11"/>
      <c r="W25" s="11"/>
      <c r="X25" s="12"/>
      <c r="Y25" s="13"/>
      <c r="Z25" s="13"/>
    </row>
    <row r="26" spans="1:26" s="6" customFormat="1" ht="32.25" customHeight="1" x14ac:dyDescent="0.25">
      <c r="A26" s="7"/>
      <c r="B26" s="4"/>
      <c r="C26" s="4"/>
      <c r="D26" s="5"/>
      <c r="G26" s="4"/>
      <c r="H26" s="14"/>
      <c r="I26" s="4"/>
      <c r="J26" s="9"/>
      <c r="K26" s="4"/>
      <c r="L26" s="4"/>
      <c r="M26" s="10"/>
      <c r="N26" s="11"/>
      <c r="O26" s="11"/>
      <c r="P26" s="11"/>
      <c r="Q26" s="11"/>
      <c r="R26" s="11"/>
      <c r="S26" s="11"/>
      <c r="T26" s="11"/>
      <c r="U26" s="8"/>
      <c r="V26" s="11"/>
      <c r="W26" s="11"/>
      <c r="X26" s="12"/>
      <c r="Y26" s="13"/>
      <c r="Z26" s="13"/>
    </row>
    <row r="27" spans="1:26" s="6" customFormat="1" ht="32.25" customHeight="1" x14ac:dyDescent="0.25">
      <c r="A27" s="7"/>
      <c r="B27" s="4"/>
      <c r="C27" s="4"/>
      <c r="D27" s="5"/>
      <c r="G27" s="4"/>
      <c r="H27" s="14"/>
      <c r="I27" s="4"/>
      <c r="J27" s="9"/>
      <c r="K27" s="4"/>
      <c r="L27" s="4"/>
      <c r="M27" s="10"/>
      <c r="N27" s="11"/>
      <c r="O27" s="11"/>
      <c r="P27" s="11"/>
      <c r="Q27" s="11"/>
      <c r="R27" s="11"/>
      <c r="S27" s="11"/>
      <c r="T27" s="11"/>
      <c r="U27" s="8"/>
      <c r="V27" s="11"/>
      <c r="W27" s="11"/>
      <c r="X27" s="12"/>
      <c r="Y27" s="13"/>
      <c r="Z27" s="13"/>
    </row>
    <row r="28" spans="1:26" s="6" customFormat="1" ht="32.25" customHeight="1" x14ac:dyDescent="0.25">
      <c r="A28" s="7"/>
      <c r="B28" s="4"/>
      <c r="C28" s="4"/>
      <c r="D28" s="5"/>
      <c r="G28" s="4"/>
      <c r="H28" s="14"/>
      <c r="I28" s="4"/>
      <c r="J28" s="9"/>
      <c r="K28" s="4"/>
      <c r="L28" s="4"/>
      <c r="M28" s="10"/>
      <c r="N28" s="11"/>
      <c r="O28" s="11"/>
      <c r="P28" s="11"/>
      <c r="Q28" s="11"/>
      <c r="R28" s="11"/>
      <c r="S28" s="11"/>
      <c r="T28" s="11"/>
      <c r="U28" s="8"/>
      <c r="V28" s="11"/>
      <c r="W28" s="11"/>
      <c r="X28" s="12"/>
      <c r="Y28" s="13"/>
      <c r="Z28" s="13"/>
    </row>
    <row r="29" spans="1:26" s="6" customFormat="1" ht="32.25" customHeight="1" x14ac:dyDescent="0.25">
      <c r="A29" s="7"/>
      <c r="B29" s="4"/>
      <c r="C29" s="4"/>
      <c r="D29" s="5"/>
      <c r="G29" s="4"/>
      <c r="H29" s="14"/>
      <c r="I29" s="4"/>
      <c r="J29" s="9"/>
      <c r="K29" s="4"/>
      <c r="L29" s="4"/>
      <c r="M29" s="10"/>
      <c r="N29" s="11"/>
      <c r="O29" s="11"/>
      <c r="P29" s="11"/>
      <c r="Q29" s="11"/>
      <c r="R29" s="11"/>
      <c r="S29" s="11"/>
      <c r="T29" s="11"/>
      <c r="U29" s="8"/>
      <c r="V29" s="11"/>
      <c r="W29" s="11"/>
      <c r="X29" s="12"/>
      <c r="Y29" s="13"/>
      <c r="Z29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 María del Rosario Hernández Sahagún</dc:creator>
  <cp:lastModifiedBy>C. María del Rosario Hernández Sahagún</cp:lastModifiedBy>
  <dcterms:created xsi:type="dcterms:W3CDTF">2022-12-28T22:02:51Z</dcterms:created>
  <dcterms:modified xsi:type="dcterms:W3CDTF">2024-06-17T17:51:52Z</dcterms:modified>
</cp:coreProperties>
</file>