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imos\tesoreria\AÑO 2024\ROSARIO\TRANSPARENCIA\"/>
    </mc:Choice>
  </mc:AlternateContent>
  <bookViews>
    <workbookView xWindow="0" yWindow="0" windowWidth="16350" windowHeight="97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U20" i="1" s="1"/>
  <c r="U19" i="1"/>
  <c r="S19" i="1"/>
  <c r="S17" i="1"/>
  <c r="O17" i="1"/>
  <c r="S16" i="1"/>
  <c r="U16" i="1" s="1"/>
  <c r="V16" i="1" s="1"/>
  <c r="S15" i="1"/>
  <c r="U15" i="1" s="1"/>
  <c r="V15" i="1" s="1"/>
  <c r="S14" i="1"/>
  <c r="U14" i="1" s="1"/>
  <c r="V14" i="1" s="1"/>
  <c r="S13" i="1"/>
  <c r="U13" i="1" s="1"/>
  <c r="W13" i="1" s="1"/>
  <c r="S12" i="1"/>
  <c r="U12" i="1" s="1"/>
  <c r="W12" i="1" s="1"/>
  <c r="S11" i="1"/>
  <c r="O11" i="1"/>
  <c r="N11" i="1"/>
  <c r="U11" i="1" s="1"/>
  <c r="V11" i="1" s="1"/>
  <c r="S10" i="1"/>
  <c r="U10" i="1" s="1"/>
  <c r="W10" i="1" s="1"/>
  <c r="S9" i="1"/>
  <c r="U9" i="1" s="1"/>
  <c r="W9" i="1" s="1"/>
  <c r="S8" i="1"/>
  <c r="U8" i="1" s="1"/>
  <c r="W8" i="1" s="1"/>
  <c r="S7" i="1"/>
  <c r="U7" i="1" s="1"/>
  <c r="S6" i="1"/>
  <c r="U6" i="1" s="1"/>
  <c r="W6" i="1" s="1"/>
  <c r="S5" i="1"/>
  <c r="U5" i="1" s="1"/>
  <c r="W5" i="1" s="1"/>
  <c r="S4" i="1"/>
  <c r="O4" i="1"/>
  <c r="N4" i="1"/>
  <c r="S3" i="1"/>
  <c r="U3" i="1" s="1"/>
  <c r="V3" i="1" s="1"/>
  <c r="S2" i="1"/>
  <c r="U2" i="1" s="1"/>
  <c r="V2" i="1" s="1"/>
  <c r="U4" i="1" l="1"/>
  <c r="V4" i="1" s="1"/>
  <c r="U17" i="1"/>
  <c r="W17" i="1" s="1"/>
</calcChain>
</file>

<file path=xl/sharedStrings.xml><?xml version="1.0" encoding="utf-8"?>
<sst xmlns="http://schemas.openxmlformats.org/spreadsheetml/2006/main" count="262" uniqueCount="96">
  <si>
    <t>No. Oficio</t>
  </si>
  <si>
    <t>SUBDIRECCIÓN</t>
  </si>
  <si>
    <t>AREA FUNCIONAL</t>
  </si>
  <si>
    <t>COMISIONADO</t>
  </si>
  <si>
    <t>PUESTO</t>
  </si>
  <si>
    <t>FECHA COMISION</t>
  </si>
  <si>
    <t>DESTINO</t>
  </si>
  <si>
    <t>LUGAR DE COMISION</t>
  </si>
  <si>
    <t>REFERENCIA</t>
  </si>
  <si>
    <t>OBJETIVO</t>
  </si>
  <si>
    <t>METODO</t>
  </si>
  <si>
    <t>FORMA PAGO</t>
  </si>
  <si>
    <t>MONTO</t>
  </si>
  <si>
    <t>PEAJES</t>
  </si>
  <si>
    <t>COMBUSTIBLE</t>
  </si>
  <si>
    <t>PASAJE AEREO</t>
  </si>
  <si>
    <t>PASAJE TERRESTRE</t>
  </si>
  <si>
    <t>PASAJE INTERNO</t>
  </si>
  <si>
    <t>ALIMENTOS</t>
  </si>
  <si>
    <t>HOSPEDAJE</t>
  </si>
  <si>
    <t>GASTADO</t>
  </si>
  <si>
    <t>DEV</t>
  </si>
  <si>
    <t>REEM</t>
  </si>
  <si>
    <t>FECHA DEPOSITO</t>
  </si>
  <si>
    <t>ITINERARIO</t>
  </si>
  <si>
    <t>RESULTADOS</t>
  </si>
  <si>
    <t>DIRECCION</t>
  </si>
  <si>
    <t>GDL, JAL</t>
  </si>
  <si>
    <t>PAGARE</t>
  </si>
  <si>
    <t>TRANSF</t>
  </si>
  <si>
    <t xml:space="preserve">DELEG INST DE LA PPNNA        </t>
  </si>
  <si>
    <t>ADMINISTRATIVA</t>
  </si>
  <si>
    <t>CONTROL Y MTTO VEHICULOS OFICIALES</t>
  </si>
  <si>
    <t>ALBERGUE VIDA NUEVA</t>
  </si>
  <si>
    <t>PROGRAMAS</t>
  </si>
  <si>
    <t>ASISTENCIA ALIMENARIA</t>
  </si>
  <si>
    <t>SE ENTREGO EL NUMERO A UNA PERSONA Y NO ASISTIO A LA COMISION</t>
  </si>
  <si>
    <t>ANAY CANDELARIA ARREDONDO ESQUEDA</t>
  </si>
  <si>
    <t>ANGELICA PATRICIA AGUILAR GUTIERREZ</t>
  </si>
  <si>
    <t>FERNANDO DIAZ GARCIA</t>
  </si>
  <si>
    <t>BLANCA ELIZABETH HERNANDEZ BARRON</t>
  </si>
  <si>
    <t xml:space="preserve">DULCE ESTEFANIA OCAMPO ARAMBULA  </t>
  </si>
  <si>
    <t xml:space="preserve">HECTOR PEREZ VALENCIA          </t>
  </si>
  <si>
    <t>JOSE DE JESUS ROMERO DIAZ</t>
  </si>
  <si>
    <t xml:space="preserve">ERNESTA ANTONIO RAMIREZ </t>
  </si>
  <si>
    <t xml:space="preserve">JOSE LUCAS ESCOBAR GARCIA  </t>
  </si>
  <si>
    <t>CESAR GUADALUPE MEZA CASTILLO</t>
  </si>
  <si>
    <t>MARIA JOSEFINA OROZCO ESTRADA</t>
  </si>
  <si>
    <t>BEATRIZ ADRIANA VILLA CHAVEZ</t>
  </si>
  <si>
    <t>AGUSTINA LAZARO IGNACIO</t>
  </si>
  <si>
    <t>KRISLA SHIRLEY BERNARDINO MORA</t>
  </si>
  <si>
    <t>FELIPE JAZAELT RUBIO PALOMERA</t>
  </si>
  <si>
    <t>JESUS ALDAHIR LOPEZ RODRIGUEZ</t>
  </si>
  <si>
    <t>RAUL ENRIQUE ROMERO CARRILLO</t>
  </si>
  <si>
    <t>PROFESIONISTA ESPECIALIZADO B ABOGADO</t>
  </si>
  <si>
    <t>PROF. ESPECIALIZADO TRABAJADORA SOCIAL</t>
  </si>
  <si>
    <t xml:space="preserve">CHOFER           </t>
  </si>
  <si>
    <t>PROFESIONISTA ESPECIALIZADO C PSICOLOGO</t>
  </si>
  <si>
    <t>COORDINADOR ESPECIALIZADO</t>
  </si>
  <si>
    <t>PROFESIONISTA ESPECIALIZADO C ABOGADO</t>
  </si>
  <si>
    <t>FORMADOR INFANTIL</t>
  </si>
  <si>
    <t>PROFESIONISTA ESPECIALIZADO A</t>
  </si>
  <si>
    <t>OPERADOR A</t>
  </si>
  <si>
    <t>COORDINADOR GENERAL</t>
  </si>
  <si>
    <t>AUXILIAR ADMINISTRATIVO A</t>
  </si>
  <si>
    <t>MARTES 13 Y MIERCOLES 14 FEBRERO 2024</t>
  </si>
  <si>
    <t>JUEVES 22 Y VIERNES 23 FEBRERO 2024</t>
  </si>
  <si>
    <t>MIERCOLES 28 Y JUEVES 29 FEBRERO 2024</t>
  </si>
  <si>
    <t>MIERCOLES 28 Y JUEVES 29 FEBRERO 2025</t>
  </si>
  <si>
    <t>MIERCOLES 28 Y JUEVES 29 FEBRERO 2026</t>
  </si>
  <si>
    <t>VIERNES 23 FEBRERO 2024</t>
  </si>
  <si>
    <t>AHUALULCO DEL MERCADO, JAL</t>
  </si>
  <si>
    <t>PEÑITA DE JALTEMBA, NAY</t>
  </si>
  <si>
    <t>HOSPITAL CIVIL JUAN I. MENCHACA</t>
  </si>
  <si>
    <t>ALBERGUE 100 CORAZONES/ ALMA LIBRE/HOSPITAL PTA HIERRO/HOSPITAL CIVIL FRAY ANTONIO ALCALDE</t>
  </si>
  <si>
    <t xml:space="preserve">Plaza Principal Ahualulco </t>
  </si>
  <si>
    <t>Tienda Aurrera</t>
  </si>
  <si>
    <t>ALIMENTOS Y HOSPEDAJE</t>
  </si>
  <si>
    <t>ALIMENTOS, HOSPEDAJE, PEAJES Y COMBUSTIBLE</t>
  </si>
  <si>
    <t>ALIMENTOS, HOSPEDAJE Y COMBUSTIBLE</t>
  </si>
  <si>
    <t>TRASLADO DE MENOR A CITA MEDICA PROGRAMADA</t>
  </si>
  <si>
    <t>TRASLADO DE PERSONAL DE PROCURADURIA Y MENOR A CITA MEDICA PROGRAMADA</t>
  </si>
  <si>
    <t>TRASLADO A VALORACION, CITA MEDICA PROGRAMADA EN HOSPITAL Y CONSULTORIOS</t>
  </si>
  <si>
    <t>TRASLADO DE PERSONAL DE PROCURADURIA Y MENROES A VALORACION, CITA MEDICA PROGRAMADA EN HOSPITAL Y CONSULTORIOS</t>
  </si>
  <si>
    <t xml:space="preserve">ACUDIR A RIFA DE 03 MOTO CARROS POR PARTE DE FI JALISCO </t>
  </si>
  <si>
    <t>RECOLECCION DE DONACION</t>
  </si>
  <si>
    <r>
      <t xml:space="preserve">MAR 13 FEB </t>
    </r>
    <r>
      <rPr>
        <sz val="7"/>
        <color theme="1"/>
        <rFont val="Calibri"/>
        <family val="2"/>
        <scheme val="minor"/>
      </rPr>
      <t>12:00PM SALIDA DE OF CENTRAL A CASA HOGAR MAXIMO/12:30PM SALIDA A GDL/5:30 LLEGADA A HOTEL/</t>
    </r>
    <r>
      <rPr>
        <b/>
        <sz val="7"/>
        <color theme="1"/>
        <rFont val="Calibri"/>
        <family val="2"/>
        <scheme val="minor"/>
      </rPr>
      <t xml:space="preserve">MIE 14 FEB </t>
    </r>
    <r>
      <rPr>
        <sz val="7"/>
        <color theme="1"/>
        <rFont val="Calibri"/>
        <family val="2"/>
        <scheme val="minor"/>
      </rPr>
      <t>7:25AM SALIDA DEL HOTEL/7:45AM LLEGADA HOSPITAL CIVIL/10AM SALIDA DEL HOSPITAL/11AM LLEGADA HOSPITAL JUAN MENCHACA/11:40AM LLEGADA KAMAMI/1:PM SALIDA DE GDL/6:25PM LLEGADA A VTA/7:15 LLEGADA A OF CENTRALES</t>
    </r>
  </si>
  <si>
    <t>SE REALIZO LA COMISION DE MANERA SATISFACTORIA</t>
  </si>
  <si>
    <t>27/02/2024 Y 07/03/2024</t>
  </si>
  <si>
    <r>
      <rPr>
        <b/>
        <sz val="11"/>
        <color theme="1"/>
        <rFont val="Calibri"/>
        <family val="2"/>
        <scheme val="minor"/>
      </rPr>
      <t xml:space="preserve">JUEVES 22 FEB </t>
    </r>
    <r>
      <rPr>
        <sz val="11"/>
        <color theme="1"/>
        <rFont val="Calibri"/>
        <family val="2"/>
        <scheme val="minor"/>
      </rPr>
      <t>2:30AM SALIDA DE OF CENTRAL A ALBERGUE STA ESPERANZA/3:50AM SALIDA DE MAXIMO CORNEJO/4:00AM ENTREGA DE NIÑOS ALBERGUE VIDA NUEVA/9:05AM DESAYUNO/9:45AM LLEGADA GDL ALBERGUE 100 CORAZONES/1:50PM LLEGADA CLINICA ALMA LIBRE/2:30PM LLEGADA A CITA CON PAIDOPSIQUIATRA/3:20PM LLEGADA A HOTEL/4:00PM COMIDA/5:40PM LLEGADA CASA KAMAMI/6:30PM SALIDA DE CITA PAIDOPSIQUIATRA/7:30PM LLEGADA A CLINICA ALMA LIBRE/8:15 LLEGADA A HOTEL/8:30PM CENA/</t>
    </r>
    <r>
      <rPr>
        <b/>
        <sz val="11"/>
        <color theme="1"/>
        <rFont val="Calibri"/>
        <family val="2"/>
        <scheme val="minor"/>
      </rPr>
      <t xml:space="preserve">VIE 23 FEB 8:40AM </t>
    </r>
    <r>
      <rPr>
        <sz val="11"/>
        <color theme="1"/>
        <rFont val="Calibri"/>
        <family val="2"/>
        <scheme val="minor"/>
      </rPr>
      <t>SALIDA HOTEL/9:15AMLLEGADA KAMAMI/9:40AM CITA HOSPITAL/11:30AM SALIDA HOSPITAL/12:10PM LLEGADA A HOTEL/12:20PM SALIDA HOTEL A 100 CORAZONES/1:40PMSALIDA HOTEL A VTA/2:45PM COMIDA/7:00PM LLEGADA A VTA /7:30PM LLEGADA A ALBERGUE VIDA NUEVA/8:00PM LLEGADA A OFICNAS CENTRALES</t>
    </r>
  </si>
  <si>
    <r>
      <rPr>
        <b/>
        <sz val="8"/>
        <color theme="1"/>
        <rFont val="Calibri"/>
        <family val="2"/>
        <scheme val="minor"/>
      </rPr>
      <t>JUEVES 22 FEB 4</t>
    </r>
    <r>
      <rPr>
        <sz val="8"/>
        <color theme="1"/>
        <rFont val="Calibri"/>
        <family val="2"/>
        <scheme val="minor"/>
      </rPr>
      <t>:15AM SALIDA A GDL/9:45AM LLEGADA A ALBERGUE 100 CORAZONES/1;15PM LLEGADA A ESTACION AUTOBUS Y REGRESO A VTA/6:30PM LLEGADA A VTA</t>
    </r>
  </si>
  <si>
    <r>
      <rPr>
        <b/>
        <sz val="11"/>
        <color theme="1"/>
        <rFont val="Calibri"/>
        <family val="2"/>
        <scheme val="minor"/>
      </rPr>
      <t xml:space="preserve">JUEVES 22 FEB </t>
    </r>
    <r>
      <rPr>
        <sz val="11"/>
        <color theme="1"/>
        <rFont val="Calibri"/>
        <family val="2"/>
        <scheme val="minor"/>
      </rPr>
      <t>2:30AM SALIDA DE OF CENTRAL A ALBERGUE STA ESPERANZA/3:50AM SALIDA DE MAXIMO CORNEJO/3:50AM SALIDA DE MAXIMO CORNEJO/4:00AM ENTREGA DE NIÑOS ALBERGUE VIDA NUEVA/9:05AM DESAYUNO/9:45AM LLEGADA GDL ALBERGUE 100 CORAZONES/1:50PM LLEGADA CLINICA ALMA LIBRE/2:30PM LLEGADA A CITA CON PAIDOPSIQUIATRA/3:20PM LLEGADA A HOTEL/4:00PM COMIDA Y CUIDADO EN HOTEL/</t>
    </r>
    <r>
      <rPr>
        <b/>
        <sz val="11"/>
        <color theme="1"/>
        <rFont val="Calibri"/>
        <family val="2"/>
        <scheme val="minor"/>
      </rPr>
      <t xml:space="preserve">VIE 23 FEB 8:00AM </t>
    </r>
    <r>
      <rPr>
        <sz val="11"/>
        <color theme="1"/>
        <rFont val="Calibri"/>
        <family val="2"/>
        <scheme val="minor"/>
      </rPr>
      <t>CUIDADO PUPILOS EN HOTEL/12:00PM SALIDA HOTEL A 100 CORAZONES/1:20PM LLEGADA A 100 CORAZONES/1:40PM SALIDA DEL HOTEL/2:45PM COMIDA/7:00PM LLEGADA A VTA /7:30PM LLEGADA A ALBERGUE VIDA NUEVA/8:00PM LLEGADA A OFICNAS CENTRALES</t>
    </r>
  </si>
  <si>
    <r>
      <rPr>
        <b/>
        <sz val="11"/>
        <color theme="1"/>
        <rFont val="Calibri"/>
        <family val="2"/>
        <scheme val="minor"/>
      </rPr>
      <t xml:space="preserve">JUEVES 22 FEB </t>
    </r>
    <r>
      <rPr>
        <sz val="11"/>
        <color theme="1"/>
        <rFont val="Calibri"/>
        <family val="2"/>
        <scheme val="minor"/>
      </rPr>
      <t>2:30AM SALIDA DE OF CENTRAL A ALBERGUE STA ESPERANZA/3:50AM SALIDA DE MAXIMO CORNEJO/3:50AM SALIDA DE MAXIMO CORNEJO/4:00AM ENTREGA DE NIÑOS ALBERGUE VIDA NUEVA/9:05AM DESAYUNO/9:45AM LLEGADA GDL ALBERGUE 100 CORAZONES/1:50PM LLEGADA CLINICA ALMA LIBRE/2:30PM LLEGADA A CITA CON PAIDOPSIQUIATRA/3:20PM LLEGADA A HOTEL/4:00PM COMIDA/5:40PM LLEGADA CASA KAMAMI/6:30PM SALIDA DE CITA PAIDOPSIQUIATRA/7:30PM LLEGADA A CLINICA ALMA LIBRE/8:15 LLEGADA A HOTEL/</t>
    </r>
    <r>
      <rPr>
        <b/>
        <sz val="11"/>
        <color theme="1"/>
        <rFont val="Calibri"/>
        <family val="2"/>
        <scheme val="minor"/>
      </rPr>
      <t xml:space="preserve">VIE 23 FEB 8:40AM </t>
    </r>
    <r>
      <rPr>
        <sz val="11"/>
        <color theme="1"/>
        <rFont val="Calibri"/>
        <family val="2"/>
        <scheme val="minor"/>
      </rPr>
      <t>SALIDA HOTEL/9:15AMLLEGADA KAMAMI/9:40AM CITA HOSPITAL/11:30AM SALIDA HOSPITAL/12:10PM LLEGADA A HOTEL/12:20PM SALIDA HOTEL A 100 CORAZONES/1:20PM LLEGADA A 100 CORAZONES/1:40PM SALIDA DEL HOTEL/7:00PM LLEGADA A VTA /7:30PM LLEGADA A ALBERGUE VIDA NUEVA/8:00PM LLEGADA A OFICNAS CENTRALES</t>
    </r>
  </si>
  <si>
    <r>
      <rPr>
        <b/>
        <sz val="11"/>
        <color theme="1"/>
        <rFont val="Calibri"/>
        <family val="2"/>
        <scheme val="minor"/>
      </rPr>
      <t xml:space="preserve">JUEVES 22 FEB </t>
    </r>
    <r>
      <rPr>
        <sz val="11"/>
        <color theme="1"/>
        <rFont val="Calibri"/>
        <family val="2"/>
        <scheme val="minor"/>
      </rPr>
      <t>2:30AM SALIDA DE OF CENTRAL A ALBERGUE STA ESPERANZA/3:50AM SALIDA DE MAXIMO CORNEJO/4:00AM ENTREGA DE NIÑOS ALBERGUE VIDA NUEVA/4:15AM SALIDA A GDL/9:05AM DESAYUNO/9:45AM LLEGADA GDL ALBERGUE 100 CORAZONES/1:50PM LLEGADA CLINICA ALMA LIBRE/2:30PM LLEGADA A CITA CON PAIDOPSIQUIATRA/3:20PM LLEGADA A HOTEL/4:00PM COMIDA/8:30 CENA/</t>
    </r>
    <r>
      <rPr>
        <b/>
        <sz val="11"/>
        <color theme="1"/>
        <rFont val="Calibri"/>
        <family val="2"/>
        <scheme val="minor"/>
      </rPr>
      <t>VIE 23 FEB 8:00AM CUIDADO DE PUPILOS MIENTRAS HACEN OTRAS ACTIVIDADES LAS COMPAÑERAS</t>
    </r>
    <r>
      <rPr>
        <sz val="11"/>
        <color theme="1"/>
        <rFont val="Calibri"/>
        <family val="2"/>
        <scheme val="minor"/>
      </rPr>
      <t>/12:00PM SALIDA DEL HOTEL/12:20PM TRASLADO A 100 CORAZONES/1:20PM LLEGADA A 100 CORAZONES/1:40PM SALIDA DEL HOTEL/2:45PM COMIDA/7:00PM LLEGADA A VTA /7:30PM LLEGADA A ALBERGUE VIDA NUEVA/8:00PM LLEGADA A OFICNAS CENTRALES</t>
    </r>
  </si>
  <si>
    <r>
      <t xml:space="preserve">MIE 28 FEB </t>
    </r>
    <r>
      <rPr>
        <sz val="8"/>
        <color theme="1"/>
        <rFont val="Calibri"/>
        <family val="2"/>
        <scheme val="minor"/>
      </rPr>
      <t>6:00PM SALIDA PTO VTA/9:00PM CENA/11:00PM LLEGADA HOTEL/</t>
    </r>
    <r>
      <rPr>
        <b/>
        <sz val="8"/>
        <color theme="1"/>
        <rFont val="Calibri"/>
        <family val="2"/>
        <scheme val="minor"/>
      </rPr>
      <t xml:space="preserve">JUE 29 FEB </t>
    </r>
    <r>
      <rPr>
        <sz val="8"/>
        <color theme="1"/>
        <rFont val="Calibri"/>
        <family val="2"/>
        <scheme val="minor"/>
      </rPr>
      <t>9:00AM DESAYUNO/11:00AM INICIO EVENTO/12:30PM TERMINO COMISION/1:30PM REGRESO A VTA/6_00PM LLEGADA A VTA</t>
    </r>
  </si>
  <si>
    <t>9:30AM SALIDA DE OF CENTRALES/10:AM DESAYUNO/11:00AM LLEGADA A COMISION/12:40PM SALIDA DE TIENDA DE COMISION/3:00PM LLEGADA A OF CENTRALES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</si>
</sst>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0" fontId="0" fillId="0" borderId="0" xfId="0" applyFill="1"/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/>
    <xf numFmtId="0" fontId="5" fillId="0" borderId="0" xfId="0" applyFont="1" applyFill="1" applyAlignment="1">
      <alignment vertical="center" wrapText="1"/>
    </xf>
    <xf numFmtId="44" fontId="3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4" fontId="3" fillId="0" borderId="0" xfId="0" applyNumberFormat="1" applyFont="1" applyFill="1" applyAlignment="1">
      <alignment horizontal="center" vertical="center" wrapText="1"/>
    </xf>
    <xf numFmtId="44" fontId="3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workbookViewId="0">
      <pane ySplit="1" topLeftCell="A2" activePane="bottomLeft" state="frozen"/>
      <selection pane="bottomLeft" activeCell="D23" sqref="D23"/>
    </sheetView>
  </sheetViews>
  <sheetFormatPr baseColWidth="10" defaultRowHeight="15" x14ac:dyDescent="0.25"/>
  <cols>
    <col min="1" max="1" width="8" bestFit="1" customWidth="1"/>
    <col min="2" max="2" width="11.85546875" bestFit="1" customWidth="1"/>
    <col min="3" max="3" width="15.7109375" customWidth="1"/>
    <col min="4" max="4" width="27.5703125" customWidth="1"/>
    <col min="5" max="5" width="17.85546875" customWidth="1"/>
    <col min="6" max="6" width="24.140625" customWidth="1"/>
    <col min="7" max="7" width="11.85546875" customWidth="1"/>
    <col min="8" max="8" width="13" customWidth="1"/>
    <col min="9" max="9" width="18.42578125" customWidth="1"/>
    <col min="10" max="10" width="19" customWidth="1"/>
    <col min="11" max="11" width="11.42578125" customWidth="1"/>
    <col min="12" max="13" width="13" customWidth="1"/>
    <col min="14" max="14" width="10" customWidth="1"/>
    <col min="15" max="15" width="12.7109375" customWidth="1"/>
    <col min="16" max="16" width="10.7109375" customWidth="1"/>
    <col min="17" max="17" width="10.5703125" customWidth="1"/>
    <col min="18" max="18" width="10.85546875" customWidth="1"/>
    <col min="19" max="23" width="11.42578125" customWidth="1"/>
    <col min="24" max="24" width="16.7109375" customWidth="1"/>
    <col min="25" max="26" width="19" customWidth="1"/>
  </cols>
  <sheetData>
    <row r="1" spans="1:26" s="8" customFormat="1" ht="24" x14ac:dyDescent="0.25">
      <c r="A1" s="2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2" t="s">
        <v>24</v>
      </c>
      <c r="Z1" s="2" t="s">
        <v>25</v>
      </c>
    </row>
    <row r="2" spans="1:26" ht="162" x14ac:dyDescent="0.25">
      <c r="A2" s="6">
        <v>18</v>
      </c>
      <c r="B2" s="12" t="s">
        <v>26</v>
      </c>
      <c r="C2" s="4" t="s">
        <v>30</v>
      </c>
      <c r="D2" s="5" t="s">
        <v>37</v>
      </c>
      <c r="E2" s="14" t="s">
        <v>54</v>
      </c>
      <c r="F2" s="15" t="s">
        <v>65</v>
      </c>
      <c r="G2" s="16" t="s">
        <v>27</v>
      </c>
      <c r="H2" s="15" t="s">
        <v>73</v>
      </c>
      <c r="I2" s="15" t="s">
        <v>77</v>
      </c>
      <c r="J2" s="18" t="s">
        <v>80</v>
      </c>
      <c r="K2" s="12" t="s">
        <v>28</v>
      </c>
      <c r="L2" s="12" t="s">
        <v>29</v>
      </c>
      <c r="M2" s="19">
        <v>1395</v>
      </c>
      <c r="N2" s="19"/>
      <c r="O2" s="19"/>
      <c r="P2" s="19"/>
      <c r="Q2" s="19"/>
      <c r="R2" s="19"/>
      <c r="S2" s="19">
        <f>196+109+109+196+109</f>
        <v>719</v>
      </c>
      <c r="T2" s="19">
        <v>602.14</v>
      </c>
      <c r="U2" s="19">
        <f t="shared" ref="U2:U17" si="0">SUM(N2:T2)</f>
        <v>1321.1399999999999</v>
      </c>
      <c r="V2" s="19">
        <f>M2-U2</f>
        <v>73.860000000000127</v>
      </c>
      <c r="W2" s="19"/>
      <c r="X2" s="11">
        <v>45349</v>
      </c>
      <c r="Y2" s="20" t="s">
        <v>86</v>
      </c>
      <c r="Z2" s="21" t="s">
        <v>87</v>
      </c>
    </row>
    <row r="3" spans="1:26" ht="162" x14ac:dyDescent="0.25">
      <c r="A3" s="6">
        <v>19</v>
      </c>
      <c r="B3" s="12" t="s">
        <v>26</v>
      </c>
      <c r="C3" s="4" t="s">
        <v>30</v>
      </c>
      <c r="D3" s="5" t="s">
        <v>38</v>
      </c>
      <c r="E3" s="14" t="s">
        <v>55</v>
      </c>
      <c r="F3" s="15" t="s">
        <v>65</v>
      </c>
      <c r="G3" s="16" t="s">
        <v>27</v>
      </c>
      <c r="H3" s="15" t="s">
        <v>73</v>
      </c>
      <c r="I3" s="15" t="s">
        <v>18</v>
      </c>
      <c r="J3" s="18" t="s">
        <v>80</v>
      </c>
      <c r="K3" s="12" t="s">
        <v>28</v>
      </c>
      <c r="L3" s="12" t="s">
        <v>29</v>
      </c>
      <c r="M3" s="19">
        <v>1395</v>
      </c>
      <c r="N3" s="19"/>
      <c r="O3" s="19"/>
      <c r="P3" s="19"/>
      <c r="Q3" s="19"/>
      <c r="R3" s="19"/>
      <c r="S3" s="19">
        <f>196+109+109+196+109</f>
        <v>719</v>
      </c>
      <c r="T3" s="19">
        <v>602.14</v>
      </c>
      <c r="U3" s="19">
        <f t="shared" si="0"/>
        <v>1321.1399999999999</v>
      </c>
      <c r="V3" s="19">
        <f>M3-U3</f>
        <v>73.860000000000127</v>
      </c>
      <c r="W3" s="19"/>
      <c r="X3" s="22" t="s">
        <v>88</v>
      </c>
      <c r="Y3" s="20" t="s">
        <v>86</v>
      </c>
      <c r="Z3" s="21" t="s">
        <v>87</v>
      </c>
    </row>
    <row r="4" spans="1:26" ht="162" x14ac:dyDescent="0.25">
      <c r="A4" s="6">
        <v>20</v>
      </c>
      <c r="B4" s="12" t="s">
        <v>31</v>
      </c>
      <c r="C4" s="12" t="s">
        <v>32</v>
      </c>
      <c r="D4" s="5" t="s">
        <v>39</v>
      </c>
      <c r="E4" s="14" t="s">
        <v>56</v>
      </c>
      <c r="F4" s="15" t="s">
        <v>65</v>
      </c>
      <c r="G4" s="16" t="s">
        <v>27</v>
      </c>
      <c r="H4" s="15" t="s">
        <v>73</v>
      </c>
      <c r="I4" s="7" t="s">
        <v>78</v>
      </c>
      <c r="J4" s="18" t="s">
        <v>81</v>
      </c>
      <c r="K4" s="12" t="s">
        <v>28</v>
      </c>
      <c r="L4" s="12" t="s">
        <v>29</v>
      </c>
      <c r="M4" s="19">
        <v>5532.5</v>
      </c>
      <c r="N4" s="19">
        <f>171+223+41+155+288+193+193+155+288+41+171+223</f>
        <v>2142</v>
      </c>
      <c r="O4" s="19">
        <f>705.01</f>
        <v>705.01</v>
      </c>
      <c r="P4" s="19"/>
      <c r="Q4" s="19"/>
      <c r="R4" s="19"/>
      <c r="S4" s="19">
        <f>196+109+109+196+109</f>
        <v>719</v>
      </c>
      <c r="T4" s="19">
        <v>602.14</v>
      </c>
      <c r="U4" s="19">
        <f t="shared" si="0"/>
        <v>4168.1500000000005</v>
      </c>
      <c r="V4" s="19">
        <f>M4-U4</f>
        <v>1364.3499999999995</v>
      </c>
      <c r="W4" s="19"/>
      <c r="X4" s="11">
        <v>45349</v>
      </c>
      <c r="Y4" s="20" t="s">
        <v>86</v>
      </c>
      <c r="Z4" s="21" t="s">
        <v>87</v>
      </c>
    </row>
    <row r="5" spans="1:26" ht="81" x14ac:dyDescent="0.25">
      <c r="A5" s="6">
        <v>21</v>
      </c>
      <c r="B5" s="12" t="s">
        <v>26</v>
      </c>
      <c r="C5" s="4" t="s">
        <v>30</v>
      </c>
      <c r="D5" s="14" t="s">
        <v>40</v>
      </c>
      <c r="E5" s="14" t="s">
        <v>57</v>
      </c>
      <c r="F5" s="15" t="s">
        <v>66</v>
      </c>
      <c r="G5" s="16" t="s">
        <v>27</v>
      </c>
      <c r="H5" s="16" t="s">
        <v>74</v>
      </c>
      <c r="I5" s="15" t="s">
        <v>77</v>
      </c>
      <c r="J5" s="18" t="s">
        <v>82</v>
      </c>
      <c r="K5" s="12" t="s">
        <v>28</v>
      </c>
      <c r="L5" s="12" t="s">
        <v>29</v>
      </c>
      <c r="M5" s="23">
        <v>1504</v>
      </c>
      <c r="N5" s="19"/>
      <c r="O5" s="19"/>
      <c r="P5" s="19"/>
      <c r="Q5" s="19"/>
      <c r="R5" s="19"/>
      <c r="S5" s="19">
        <f>828</f>
        <v>828</v>
      </c>
      <c r="T5" s="19">
        <v>785</v>
      </c>
      <c r="U5" s="19">
        <f t="shared" si="0"/>
        <v>1613</v>
      </c>
      <c r="V5" s="19"/>
      <c r="W5" s="19">
        <f>U5-M5</f>
        <v>109</v>
      </c>
      <c r="X5" s="11">
        <v>45359</v>
      </c>
      <c r="Y5" s="10" t="s">
        <v>89</v>
      </c>
      <c r="Z5" s="21" t="s">
        <v>87</v>
      </c>
    </row>
    <row r="6" spans="1:26" ht="81" x14ac:dyDescent="0.25">
      <c r="A6" s="6">
        <v>22</v>
      </c>
      <c r="B6" s="12" t="s">
        <v>26</v>
      </c>
      <c r="C6" s="4" t="s">
        <v>30</v>
      </c>
      <c r="D6" s="5" t="s">
        <v>38</v>
      </c>
      <c r="E6" s="14" t="s">
        <v>55</v>
      </c>
      <c r="F6" s="15" t="s">
        <v>66</v>
      </c>
      <c r="G6" s="16" t="s">
        <v>27</v>
      </c>
      <c r="H6" s="16" t="s">
        <v>74</v>
      </c>
      <c r="I6" s="15" t="s">
        <v>77</v>
      </c>
      <c r="J6" s="18" t="s">
        <v>82</v>
      </c>
      <c r="K6" s="12" t="s">
        <v>28</v>
      </c>
      <c r="L6" s="12" t="s">
        <v>29</v>
      </c>
      <c r="M6" s="19">
        <v>3661</v>
      </c>
      <c r="N6" s="19"/>
      <c r="O6" s="19"/>
      <c r="P6" s="19"/>
      <c r="Q6" s="19"/>
      <c r="R6" s="19"/>
      <c r="S6" s="19">
        <f>436+784+436+436+784+109</f>
        <v>2985</v>
      </c>
      <c r="T6" s="19">
        <v>785</v>
      </c>
      <c r="U6" s="19">
        <f t="shared" si="0"/>
        <v>3770</v>
      </c>
      <c r="V6" s="19"/>
      <c r="W6" s="9">
        <f>U6-M6</f>
        <v>109</v>
      </c>
      <c r="X6" s="11">
        <v>45359</v>
      </c>
      <c r="Y6" s="10" t="s">
        <v>89</v>
      </c>
      <c r="Z6" s="21" t="s">
        <v>87</v>
      </c>
    </row>
    <row r="7" spans="1:26" ht="90" x14ac:dyDescent="0.25">
      <c r="A7" s="6">
        <v>23</v>
      </c>
      <c r="B7" s="12" t="s">
        <v>26</v>
      </c>
      <c r="C7" s="4" t="s">
        <v>30</v>
      </c>
      <c r="D7" s="14" t="s">
        <v>41</v>
      </c>
      <c r="E7" s="14" t="s">
        <v>54</v>
      </c>
      <c r="F7" s="15" t="s">
        <v>66</v>
      </c>
      <c r="G7" s="16" t="s">
        <v>27</v>
      </c>
      <c r="H7" s="16" t="s">
        <v>74</v>
      </c>
      <c r="I7" s="15" t="s">
        <v>77</v>
      </c>
      <c r="J7" s="18" t="s">
        <v>82</v>
      </c>
      <c r="K7" s="12" t="s">
        <v>28</v>
      </c>
      <c r="L7" s="12" t="s">
        <v>29</v>
      </c>
      <c r="M7" s="19">
        <v>1220</v>
      </c>
      <c r="N7" s="19"/>
      <c r="O7" s="19"/>
      <c r="P7" s="19"/>
      <c r="Q7" s="19">
        <v>825</v>
      </c>
      <c r="R7" s="19"/>
      <c r="S7" s="19">
        <f>109+588+327+109+196</f>
        <v>1329</v>
      </c>
      <c r="T7" s="19"/>
      <c r="U7" s="19">
        <f t="shared" si="0"/>
        <v>2154</v>
      </c>
      <c r="V7" s="19"/>
      <c r="W7" s="9">
        <v>825</v>
      </c>
      <c r="X7" s="11">
        <v>45428</v>
      </c>
      <c r="Y7" s="24" t="s">
        <v>90</v>
      </c>
      <c r="Z7" s="21" t="s">
        <v>87</v>
      </c>
    </row>
    <row r="8" spans="1:26" ht="81" x14ac:dyDescent="0.25">
      <c r="A8" s="6">
        <v>24</v>
      </c>
      <c r="B8" s="12" t="s">
        <v>26</v>
      </c>
      <c r="C8" s="4" t="s">
        <v>33</v>
      </c>
      <c r="D8" s="14" t="s">
        <v>42</v>
      </c>
      <c r="E8" s="14" t="s">
        <v>58</v>
      </c>
      <c r="F8" s="15" t="s">
        <v>66</v>
      </c>
      <c r="G8" s="16" t="s">
        <v>27</v>
      </c>
      <c r="H8" s="16" t="s">
        <v>74</v>
      </c>
      <c r="I8" s="15" t="s">
        <v>77</v>
      </c>
      <c r="J8" s="18" t="s">
        <v>82</v>
      </c>
      <c r="K8" s="12" t="s">
        <v>28</v>
      </c>
      <c r="L8" s="12" t="s">
        <v>29</v>
      </c>
      <c r="M8" s="19">
        <v>1504</v>
      </c>
      <c r="N8" s="19"/>
      <c r="O8" s="19"/>
      <c r="P8" s="19"/>
      <c r="Q8" s="19"/>
      <c r="R8" s="19"/>
      <c r="S8" s="19">
        <f>109+196+109+109+196+109</f>
        <v>828</v>
      </c>
      <c r="T8" s="19">
        <v>785</v>
      </c>
      <c r="U8" s="19">
        <f t="shared" si="0"/>
        <v>1613</v>
      </c>
      <c r="V8" s="19"/>
      <c r="W8" s="9">
        <f>U8-M8</f>
        <v>109</v>
      </c>
      <c r="X8" s="11">
        <v>45358</v>
      </c>
      <c r="Y8" s="10" t="s">
        <v>91</v>
      </c>
      <c r="Z8" s="21" t="s">
        <v>87</v>
      </c>
    </row>
    <row r="9" spans="1:26" ht="81" x14ac:dyDescent="0.25">
      <c r="A9" s="6">
        <v>25</v>
      </c>
      <c r="B9" s="12" t="s">
        <v>26</v>
      </c>
      <c r="C9" s="4" t="s">
        <v>30</v>
      </c>
      <c r="D9" s="5" t="s">
        <v>43</v>
      </c>
      <c r="E9" s="14" t="s">
        <v>59</v>
      </c>
      <c r="F9" s="15" t="s">
        <v>66</v>
      </c>
      <c r="G9" s="16" t="s">
        <v>27</v>
      </c>
      <c r="H9" s="16" t="s">
        <v>74</v>
      </c>
      <c r="I9" s="15" t="s">
        <v>77</v>
      </c>
      <c r="J9" s="18" t="s">
        <v>82</v>
      </c>
      <c r="K9" s="12" t="s">
        <v>28</v>
      </c>
      <c r="L9" s="12" t="s">
        <v>29</v>
      </c>
      <c r="M9" s="19">
        <v>1896</v>
      </c>
      <c r="N9" s="19"/>
      <c r="O9" s="19"/>
      <c r="P9" s="19"/>
      <c r="Q9" s="19"/>
      <c r="R9" s="19"/>
      <c r="S9" s="19">
        <f>109+392+109+109+392+109</f>
        <v>1220</v>
      </c>
      <c r="T9" s="19">
        <v>785</v>
      </c>
      <c r="U9" s="19">
        <f t="shared" si="0"/>
        <v>2005</v>
      </c>
      <c r="V9" s="19"/>
      <c r="W9" s="9">
        <f>U9-M9</f>
        <v>109</v>
      </c>
      <c r="X9" s="11">
        <v>45359</v>
      </c>
      <c r="Y9" s="10" t="s">
        <v>91</v>
      </c>
      <c r="Z9" s="21" t="s">
        <v>87</v>
      </c>
    </row>
    <row r="10" spans="1:26" ht="81" x14ac:dyDescent="0.25">
      <c r="A10" s="6">
        <v>26</v>
      </c>
      <c r="B10" s="12" t="s">
        <v>26</v>
      </c>
      <c r="C10" s="4" t="s">
        <v>33</v>
      </c>
      <c r="D10" s="5" t="s">
        <v>44</v>
      </c>
      <c r="E10" s="14" t="s">
        <v>60</v>
      </c>
      <c r="F10" s="15" t="s">
        <v>66</v>
      </c>
      <c r="G10" s="16" t="s">
        <v>27</v>
      </c>
      <c r="H10" s="16" t="s">
        <v>74</v>
      </c>
      <c r="I10" s="15" t="s">
        <v>77</v>
      </c>
      <c r="J10" s="18" t="s">
        <v>82</v>
      </c>
      <c r="K10" s="12" t="s">
        <v>28</v>
      </c>
      <c r="L10" s="12" t="s">
        <v>29</v>
      </c>
      <c r="M10" s="19">
        <v>2223</v>
      </c>
      <c r="N10" s="19"/>
      <c r="O10" s="19"/>
      <c r="P10" s="19"/>
      <c r="Q10" s="19"/>
      <c r="R10" s="19"/>
      <c r="S10" s="19">
        <f>218+392+218+218+392+109</f>
        <v>1547</v>
      </c>
      <c r="T10" s="19">
        <v>785</v>
      </c>
      <c r="U10" s="19">
        <f t="shared" si="0"/>
        <v>2332</v>
      </c>
      <c r="V10" s="10"/>
      <c r="W10" s="19">
        <f>U10-M10</f>
        <v>109</v>
      </c>
      <c r="X10" s="11">
        <v>45359</v>
      </c>
      <c r="Y10" s="10" t="s">
        <v>91</v>
      </c>
      <c r="Z10" s="21" t="s">
        <v>87</v>
      </c>
    </row>
    <row r="11" spans="1:26" ht="81" x14ac:dyDescent="0.25">
      <c r="A11" s="6">
        <v>27</v>
      </c>
      <c r="B11" s="12" t="s">
        <v>31</v>
      </c>
      <c r="C11" s="12" t="s">
        <v>32</v>
      </c>
      <c r="D11" s="14" t="s">
        <v>45</v>
      </c>
      <c r="E11" s="14" t="s">
        <v>56</v>
      </c>
      <c r="F11" s="15" t="s">
        <v>66</v>
      </c>
      <c r="G11" s="16" t="s">
        <v>27</v>
      </c>
      <c r="H11" s="16" t="s">
        <v>74</v>
      </c>
      <c r="I11" s="7" t="s">
        <v>78</v>
      </c>
      <c r="J11" s="18" t="s">
        <v>83</v>
      </c>
      <c r="K11" s="12" t="s">
        <v>28</v>
      </c>
      <c r="L11" s="12" t="s">
        <v>29</v>
      </c>
      <c r="M11" s="19">
        <v>7096.5</v>
      </c>
      <c r="N11" s="19">
        <f>171+223+41+155+288+193+155+223+41+288+193+171</f>
        <v>2142</v>
      </c>
      <c r="O11" s="19">
        <f>1126.9+1000.25+1141.1</f>
        <v>3268.25</v>
      </c>
      <c r="P11" s="19"/>
      <c r="Q11" s="19"/>
      <c r="R11" s="19"/>
      <c r="S11" s="19">
        <f>109+196+109+109+196+109</f>
        <v>828</v>
      </c>
      <c r="T11" s="19">
        <v>785</v>
      </c>
      <c r="U11" s="19">
        <f t="shared" si="0"/>
        <v>7023.25</v>
      </c>
      <c r="V11" s="19">
        <f>M11-U11</f>
        <v>73.25</v>
      </c>
      <c r="W11" s="9"/>
      <c r="X11" s="11">
        <v>45358</v>
      </c>
      <c r="Y11" s="10" t="s">
        <v>91</v>
      </c>
      <c r="Z11" s="21" t="s">
        <v>87</v>
      </c>
    </row>
    <row r="12" spans="1:26" ht="81" x14ac:dyDescent="0.25">
      <c r="A12" s="6">
        <v>28</v>
      </c>
      <c r="B12" s="12" t="s">
        <v>26</v>
      </c>
      <c r="C12" s="12" t="s">
        <v>32</v>
      </c>
      <c r="D12" s="14" t="s">
        <v>46</v>
      </c>
      <c r="E12" s="14" t="s">
        <v>56</v>
      </c>
      <c r="F12" s="15" t="s">
        <v>66</v>
      </c>
      <c r="G12" s="16" t="s">
        <v>27</v>
      </c>
      <c r="H12" s="16" t="s">
        <v>74</v>
      </c>
      <c r="I12" s="15" t="s">
        <v>77</v>
      </c>
      <c r="J12" s="18" t="s">
        <v>83</v>
      </c>
      <c r="K12" s="12" t="s">
        <v>28</v>
      </c>
      <c r="L12" s="12" t="s">
        <v>29</v>
      </c>
      <c r="M12" s="19">
        <v>1504</v>
      </c>
      <c r="N12" s="19"/>
      <c r="O12" s="19"/>
      <c r="P12" s="19"/>
      <c r="Q12" s="19"/>
      <c r="R12" s="19"/>
      <c r="S12" s="19">
        <f>109+196+109+109+196+109</f>
        <v>828</v>
      </c>
      <c r="T12" s="19">
        <v>785</v>
      </c>
      <c r="U12" s="19">
        <f t="shared" si="0"/>
        <v>1613</v>
      </c>
      <c r="V12" s="19"/>
      <c r="W12" s="9">
        <f>U12-M12</f>
        <v>109</v>
      </c>
      <c r="X12" s="11">
        <v>45359</v>
      </c>
      <c r="Y12" s="10" t="s">
        <v>92</v>
      </c>
      <c r="Z12" s="21" t="s">
        <v>87</v>
      </c>
    </row>
    <row r="13" spans="1:26" ht="81" x14ac:dyDescent="0.25">
      <c r="A13" s="6">
        <v>29</v>
      </c>
      <c r="B13" s="12" t="s">
        <v>26</v>
      </c>
      <c r="C13" s="4" t="s">
        <v>30</v>
      </c>
      <c r="D13" s="5" t="s">
        <v>47</v>
      </c>
      <c r="E13" s="14" t="s">
        <v>55</v>
      </c>
      <c r="F13" s="15" t="s">
        <v>67</v>
      </c>
      <c r="G13" s="16" t="s">
        <v>27</v>
      </c>
      <c r="H13" s="16" t="s">
        <v>74</v>
      </c>
      <c r="I13" s="15" t="s">
        <v>77</v>
      </c>
      <c r="J13" s="18" t="s">
        <v>83</v>
      </c>
      <c r="K13" s="12" t="s">
        <v>28</v>
      </c>
      <c r="L13" s="12" t="s">
        <v>29</v>
      </c>
      <c r="M13" s="19">
        <v>1504</v>
      </c>
      <c r="N13" s="19"/>
      <c r="O13" s="19"/>
      <c r="P13" s="19"/>
      <c r="Q13" s="19"/>
      <c r="R13" s="19"/>
      <c r="S13" s="19">
        <f>109+196+109+109+196+109</f>
        <v>828</v>
      </c>
      <c r="T13" s="19">
        <v>785</v>
      </c>
      <c r="U13" s="19">
        <f t="shared" si="0"/>
        <v>1613</v>
      </c>
      <c r="V13" s="19"/>
      <c r="W13" s="9">
        <f>U13-M13</f>
        <v>109</v>
      </c>
      <c r="X13" s="11">
        <v>45359</v>
      </c>
      <c r="Y13" s="10" t="s">
        <v>93</v>
      </c>
      <c r="Z13" s="21" t="s">
        <v>87</v>
      </c>
    </row>
    <row r="14" spans="1:26" ht="113.25" x14ac:dyDescent="0.25">
      <c r="A14" s="6">
        <v>30</v>
      </c>
      <c r="B14" s="12" t="s">
        <v>34</v>
      </c>
      <c r="C14" s="12" t="s">
        <v>35</v>
      </c>
      <c r="D14" s="5" t="s">
        <v>48</v>
      </c>
      <c r="E14" s="14" t="s">
        <v>61</v>
      </c>
      <c r="F14" s="15" t="s">
        <v>67</v>
      </c>
      <c r="G14" s="16" t="s">
        <v>71</v>
      </c>
      <c r="H14" s="15" t="s">
        <v>75</v>
      </c>
      <c r="I14" s="15" t="s">
        <v>77</v>
      </c>
      <c r="J14" s="18" t="s">
        <v>84</v>
      </c>
      <c r="K14" s="12" t="s">
        <v>28</v>
      </c>
      <c r="L14" s="12" t="s">
        <v>29</v>
      </c>
      <c r="M14" s="19">
        <v>1199</v>
      </c>
      <c r="N14" s="19"/>
      <c r="O14" s="19"/>
      <c r="P14" s="19"/>
      <c r="Q14" s="19"/>
      <c r="R14" s="19"/>
      <c r="S14" s="19">
        <f>109+196+109</f>
        <v>414</v>
      </c>
      <c r="T14" s="19">
        <v>754</v>
      </c>
      <c r="U14" s="19">
        <f t="shared" si="0"/>
        <v>1168</v>
      </c>
      <c r="V14" s="19">
        <f>M14-U14</f>
        <v>31</v>
      </c>
      <c r="X14" s="11">
        <v>45358</v>
      </c>
      <c r="Y14" s="25" t="s">
        <v>94</v>
      </c>
      <c r="Z14" s="21" t="s">
        <v>87</v>
      </c>
    </row>
    <row r="15" spans="1:26" ht="113.25" x14ac:dyDescent="0.25">
      <c r="A15" s="6">
        <v>31</v>
      </c>
      <c r="B15" s="12" t="s">
        <v>34</v>
      </c>
      <c r="C15" s="12" t="s">
        <v>35</v>
      </c>
      <c r="D15" s="5" t="s">
        <v>49</v>
      </c>
      <c r="E15" s="14" t="s">
        <v>61</v>
      </c>
      <c r="F15" s="15" t="s">
        <v>67</v>
      </c>
      <c r="G15" s="16" t="s">
        <v>71</v>
      </c>
      <c r="H15" s="15" t="s">
        <v>75</v>
      </c>
      <c r="I15" s="15" t="s">
        <v>77</v>
      </c>
      <c r="J15" s="18" t="s">
        <v>84</v>
      </c>
      <c r="K15" s="12" t="s">
        <v>28</v>
      </c>
      <c r="L15" s="12" t="s">
        <v>29</v>
      </c>
      <c r="M15" s="19">
        <v>1199</v>
      </c>
      <c r="N15" s="19"/>
      <c r="O15" s="19"/>
      <c r="P15" s="19"/>
      <c r="Q15" s="19"/>
      <c r="R15" s="19"/>
      <c r="S15" s="19">
        <f>109+196+109</f>
        <v>414</v>
      </c>
      <c r="T15" s="19">
        <v>754</v>
      </c>
      <c r="U15" s="19">
        <f t="shared" si="0"/>
        <v>1168</v>
      </c>
      <c r="V15" s="19">
        <f>M15-U15</f>
        <v>31</v>
      </c>
      <c r="X15" s="11">
        <v>45358</v>
      </c>
      <c r="Y15" s="25" t="s">
        <v>94</v>
      </c>
      <c r="Z15" s="21" t="s">
        <v>87</v>
      </c>
    </row>
    <row r="16" spans="1:26" ht="113.25" x14ac:dyDescent="0.25">
      <c r="A16" s="6">
        <v>32</v>
      </c>
      <c r="B16" s="12" t="s">
        <v>34</v>
      </c>
      <c r="C16" s="12" t="s">
        <v>35</v>
      </c>
      <c r="D16" s="5" t="s">
        <v>50</v>
      </c>
      <c r="E16" s="14" t="s">
        <v>62</v>
      </c>
      <c r="F16" s="15" t="s">
        <v>68</v>
      </c>
      <c r="G16" s="16" t="s">
        <v>71</v>
      </c>
      <c r="H16" s="15" t="s">
        <v>75</v>
      </c>
      <c r="I16" s="15" t="s">
        <v>77</v>
      </c>
      <c r="J16" s="18" t="s">
        <v>84</v>
      </c>
      <c r="K16" s="12" t="s">
        <v>28</v>
      </c>
      <c r="L16" s="12" t="s">
        <v>29</v>
      </c>
      <c r="M16" s="19">
        <v>1199</v>
      </c>
      <c r="N16" s="19"/>
      <c r="O16" s="19"/>
      <c r="P16" s="19"/>
      <c r="Q16" s="19"/>
      <c r="R16" s="19"/>
      <c r="S16" s="19">
        <f>109+196+109</f>
        <v>414</v>
      </c>
      <c r="T16" s="19"/>
      <c r="U16" s="19">
        <f t="shared" si="0"/>
        <v>414</v>
      </c>
      <c r="V16" s="19">
        <f>U16-M16</f>
        <v>-785</v>
      </c>
      <c r="X16" s="11">
        <v>45358</v>
      </c>
      <c r="Y16" s="25" t="s">
        <v>94</v>
      </c>
      <c r="Z16" s="21" t="s">
        <v>87</v>
      </c>
    </row>
    <row r="17" spans="1:26" ht="113.25" x14ac:dyDescent="0.25">
      <c r="A17" s="6">
        <v>33</v>
      </c>
      <c r="B17" s="12" t="s">
        <v>34</v>
      </c>
      <c r="C17" s="12" t="s">
        <v>35</v>
      </c>
      <c r="D17" s="5" t="s">
        <v>51</v>
      </c>
      <c r="E17" s="14" t="s">
        <v>63</v>
      </c>
      <c r="F17" s="15" t="s">
        <v>69</v>
      </c>
      <c r="G17" s="16" t="s">
        <v>71</v>
      </c>
      <c r="H17" s="15" t="s">
        <v>75</v>
      </c>
      <c r="I17" s="7" t="s">
        <v>79</v>
      </c>
      <c r="J17" s="18" t="s">
        <v>84</v>
      </c>
      <c r="K17" s="12" t="s">
        <v>28</v>
      </c>
      <c r="L17" s="12" t="s">
        <v>29</v>
      </c>
      <c r="M17" s="19">
        <v>2523.5</v>
      </c>
      <c r="N17" s="19"/>
      <c r="O17" s="19">
        <f>1000.01+400</f>
        <v>1400.01</v>
      </c>
      <c r="P17" s="19"/>
      <c r="Q17" s="19"/>
      <c r="R17" s="19"/>
      <c r="S17" s="19">
        <f>109+196+109</f>
        <v>414</v>
      </c>
      <c r="T17" s="19">
        <v>754</v>
      </c>
      <c r="U17" s="19">
        <f t="shared" si="0"/>
        <v>2568.0100000000002</v>
      </c>
      <c r="W17" s="19">
        <f>U17-M17</f>
        <v>44.510000000000218</v>
      </c>
      <c r="X17" s="11">
        <v>45358</v>
      </c>
      <c r="Y17" s="25" t="s">
        <v>94</v>
      </c>
      <c r="Z17" s="21" t="s">
        <v>87</v>
      </c>
    </row>
    <row r="18" spans="1:26" x14ac:dyDescent="0.25">
      <c r="A18" s="6">
        <v>34</v>
      </c>
      <c r="B18" s="13" t="s">
        <v>36</v>
      </c>
      <c r="C18" s="12"/>
      <c r="D18" s="5"/>
      <c r="E18" s="14"/>
      <c r="F18" s="15"/>
      <c r="G18" s="15"/>
      <c r="H18" s="17"/>
      <c r="I18" s="17"/>
      <c r="J18" s="17"/>
      <c r="K18" s="17"/>
      <c r="L18" s="17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7"/>
      <c r="X18" s="11"/>
      <c r="Y18" s="17"/>
      <c r="Z18" s="14"/>
    </row>
    <row r="19" spans="1:26" ht="90.75" x14ac:dyDescent="0.25">
      <c r="A19" s="6">
        <v>35</v>
      </c>
      <c r="B19" s="12" t="s">
        <v>31</v>
      </c>
      <c r="C19" s="12" t="s">
        <v>32</v>
      </c>
      <c r="D19" s="5" t="s">
        <v>52</v>
      </c>
      <c r="E19" s="14" t="s">
        <v>56</v>
      </c>
      <c r="F19" s="15" t="s">
        <v>70</v>
      </c>
      <c r="G19" s="16" t="s">
        <v>72</v>
      </c>
      <c r="H19" s="15" t="s">
        <v>76</v>
      </c>
      <c r="I19" s="15" t="s">
        <v>18</v>
      </c>
      <c r="J19" s="18" t="s">
        <v>85</v>
      </c>
      <c r="K19" s="12" t="s">
        <v>28</v>
      </c>
      <c r="L19" s="12" t="s">
        <v>29</v>
      </c>
      <c r="M19" s="19">
        <v>305</v>
      </c>
      <c r="N19" s="19"/>
      <c r="O19" s="19"/>
      <c r="P19" s="19"/>
      <c r="Q19" s="19"/>
      <c r="R19" s="19"/>
      <c r="S19" s="19">
        <f>109+196</f>
        <v>305</v>
      </c>
      <c r="T19" s="19"/>
      <c r="U19" s="19">
        <f>SUM(N19:T19)</f>
        <v>305</v>
      </c>
      <c r="V19" s="19"/>
      <c r="X19" s="11"/>
      <c r="Y19" s="26" t="s">
        <v>95</v>
      </c>
      <c r="Z19" s="21" t="s">
        <v>87</v>
      </c>
    </row>
    <row r="20" spans="1:26" ht="90.75" x14ac:dyDescent="0.25">
      <c r="A20" s="6">
        <v>36</v>
      </c>
      <c r="B20" s="12" t="s">
        <v>31</v>
      </c>
      <c r="C20" s="12" t="s">
        <v>32</v>
      </c>
      <c r="D20" s="5" t="s">
        <v>53</v>
      </c>
      <c r="E20" s="14" t="s">
        <v>64</v>
      </c>
      <c r="F20" s="15" t="s">
        <v>70</v>
      </c>
      <c r="G20" s="16" t="s">
        <v>72</v>
      </c>
      <c r="H20" s="15" t="s">
        <v>76</v>
      </c>
      <c r="I20" s="15" t="s">
        <v>18</v>
      </c>
      <c r="J20" s="18" t="s">
        <v>85</v>
      </c>
      <c r="K20" s="12" t="s">
        <v>28</v>
      </c>
      <c r="L20" s="12" t="s">
        <v>29</v>
      </c>
      <c r="M20" s="19">
        <v>305</v>
      </c>
      <c r="N20" s="19"/>
      <c r="O20" s="19"/>
      <c r="P20" s="19"/>
      <c r="Q20" s="19"/>
      <c r="R20" s="19"/>
      <c r="S20" s="19">
        <f>109+196</f>
        <v>305</v>
      </c>
      <c r="T20" s="19"/>
      <c r="U20" s="19">
        <f>SUM(N20:T20)</f>
        <v>305</v>
      </c>
      <c r="V20" s="19"/>
      <c r="X20" s="11"/>
      <c r="Y20" s="26" t="s">
        <v>95</v>
      </c>
      <c r="Z20" s="21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María del Rosario Hernández Sahagún</dc:creator>
  <cp:lastModifiedBy>C. María del Rosario Hernández Sahagún</cp:lastModifiedBy>
  <dcterms:created xsi:type="dcterms:W3CDTF">2022-12-28T22:02:51Z</dcterms:created>
  <dcterms:modified xsi:type="dcterms:W3CDTF">2024-06-17T18:50:18Z</dcterms:modified>
</cp:coreProperties>
</file>