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DMON 2025\TRANSPARENCIA\VIATICOS\"/>
    </mc:Choice>
  </mc:AlternateContent>
  <bookViews>
    <workbookView xWindow="0" yWindow="0" windowWidth="18270" windowHeight="115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U24" i="1" s="1"/>
  <c r="V24" i="1" s="1"/>
  <c r="U23" i="1"/>
  <c r="U22" i="1"/>
  <c r="U21" i="1"/>
  <c r="U20" i="1"/>
  <c r="U19" i="1"/>
  <c r="U18" i="1"/>
  <c r="U17" i="1"/>
  <c r="O16" i="1"/>
  <c r="N16" i="1"/>
  <c r="U16" i="1" s="1"/>
  <c r="V16" i="1" s="1"/>
  <c r="U15" i="1"/>
  <c r="U14" i="1"/>
  <c r="O13" i="1"/>
  <c r="N13" i="1"/>
  <c r="U13" i="1" s="1"/>
  <c r="W13" i="1" s="1"/>
  <c r="U12" i="1"/>
  <c r="U11" i="1"/>
  <c r="O10" i="1"/>
  <c r="N10" i="1"/>
  <c r="U10" i="1" s="1"/>
  <c r="V10" i="1" s="1"/>
  <c r="U9" i="1"/>
  <c r="U8" i="1"/>
  <c r="S8" i="1"/>
  <c r="U7" i="1"/>
  <c r="U6" i="1"/>
  <c r="U5" i="1"/>
  <c r="O4" i="1"/>
  <c r="N4" i="1"/>
  <c r="U4" i="1" s="1"/>
  <c r="V4" i="1" s="1"/>
  <c r="S3" i="1"/>
  <c r="O3" i="1"/>
  <c r="U3" i="1" s="1"/>
  <c r="V3" i="1" s="1"/>
  <c r="N3" i="1"/>
  <c r="U2" i="1"/>
  <c r="V2" i="1" s="1"/>
  <c r="S2" i="1"/>
</calcChain>
</file>

<file path=xl/sharedStrings.xml><?xml version="1.0" encoding="utf-8"?>
<sst xmlns="http://schemas.openxmlformats.org/spreadsheetml/2006/main" count="350" uniqueCount="140">
  <si>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</si>
  <si>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</si>
  <si>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</si>
  <si>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</si>
  <si>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</si>
  <si>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</si>
  <si>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</si>
  <si>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</si>
  <si>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</si>
  <si>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</si>
  <si>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</si>
  <si>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</si>
  <si>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</si>
  <si>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</si>
  <si>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</si>
  <si>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</si>
  <si>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</si>
  <si>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</si>
  <si>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</si>
  <si>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</si>
  <si>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</si>
  <si>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</si>
  <si>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</si>
  <si>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</si>
  <si>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</si>
  <si>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</si>
  <si>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</si>
  <si>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 xml:space="preserve">DELEG INST DE LA PPNNA        </t>
  </si>
  <si>
    <t>GDL, JAL</t>
  </si>
  <si>
    <t>ALIMENTOS Y HOSPEDAJE</t>
  </si>
  <si>
    <t>PAGARE</t>
  </si>
  <si>
    <t>TRANSF</t>
  </si>
  <si>
    <t>CONTROL Y MTTO VEHICULOS OFICIALES</t>
  </si>
  <si>
    <t>JONATHAN ALEXIS BERNAL RODRIGUEZ</t>
  </si>
  <si>
    <t>SE REALIZO LA COMISION DE MANERA SATISFACTORIA</t>
  </si>
  <si>
    <t>RAFAEL CHAVEZ HINOJOSA</t>
  </si>
  <si>
    <t>ADMINISTRATIVA</t>
  </si>
  <si>
    <t>JOSE LUCAS ESCOBAR GARCIA</t>
  </si>
  <si>
    <t>REALIZAR DILIGENCIAS INTERPUESTA POR EL JUZGADO Y SEGUIMIENTO DE EXPEDIENTES</t>
  </si>
  <si>
    <t>ZAIRA GABRIELA ORDOÑEZ PADILLA</t>
  </si>
  <si>
    <t>CYNTHIA ISABEL VALENZUELA LOPEZ</t>
  </si>
  <si>
    <t>CLAUDIA ELIZABETH QUINTERO VAZQUEZ</t>
  </si>
  <si>
    <t>PROFESIONISTA ESPECIALIZADO ABOGADO</t>
  </si>
  <si>
    <t>DELEGADA</t>
  </si>
  <si>
    <t>DIRECTORA</t>
  </si>
  <si>
    <t>AUXILIAR ADMINISTRATIVA A</t>
  </si>
  <si>
    <t>PROFESIONISTA ESPECIALIZADO TRABAJADOR SOCIAL</t>
  </si>
  <si>
    <t>CHOFER</t>
  </si>
  <si>
    <t>TRASLADO PERSONAL</t>
  </si>
  <si>
    <t>DILIGENCIAS VARIAS</t>
  </si>
  <si>
    <t>ALIMENTOS,  COMBUSTIBLE Y PEAJES REDONDO</t>
  </si>
  <si>
    <t>CENTROS ASISTENCIALES VARIOS</t>
  </si>
  <si>
    <t>DIF JALISCO</t>
  </si>
  <si>
    <t>°012</t>
  </si>
  <si>
    <t>°013</t>
  </si>
  <si>
    <t>°014</t>
  </si>
  <si>
    <t>°015</t>
  </si>
  <si>
    <t>°016</t>
  </si>
  <si>
    <t>°017</t>
  </si>
  <si>
    <t>°018</t>
  </si>
  <si>
    <t>°019</t>
  </si>
  <si>
    <t>°020</t>
  </si>
  <si>
    <t>°021</t>
  </si>
  <si>
    <t>°022</t>
  </si>
  <si>
    <t>°023</t>
  </si>
  <si>
    <t>°024</t>
  </si>
  <si>
    <t>°025</t>
  </si>
  <si>
    <t>°026</t>
  </si>
  <si>
    <t>°027</t>
  </si>
  <si>
    <t>°028</t>
  </si>
  <si>
    <t>°029</t>
  </si>
  <si>
    <t>°030</t>
  </si>
  <si>
    <t>°031</t>
  </si>
  <si>
    <t>°032</t>
  </si>
  <si>
    <t>°033</t>
  </si>
  <si>
    <t>ANGELICA PATRICIA AGUILAR GUTIERREZ</t>
  </si>
  <si>
    <t>ABELARDO GORDIAN ROBLES</t>
  </si>
  <si>
    <t>XOCHITL ARTEMISA AMADOR</t>
  </si>
  <si>
    <t>JOSE GUILLERMO FUENTES MUÑOZ</t>
  </si>
  <si>
    <t>ALINA NORA CARREON CONTRERAS</t>
  </si>
  <si>
    <t>LAURA VILLA AGUIRRE</t>
  </si>
  <si>
    <t xml:space="preserve">GILBERTA MORALES SALINAS </t>
  </si>
  <si>
    <t>ADRIAN HERRERA RAMOS</t>
  </si>
  <si>
    <t>CARLOS HERNANDEZ RODRIGUEZ</t>
  </si>
  <si>
    <t xml:space="preserve">ESTELA ADRIANA GOMEZ FUNES </t>
  </si>
  <si>
    <t xml:space="preserve">ROSARIO GUADALUPE MONTES CORTES </t>
  </si>
  <si>
    <t>FERNANDO DIAZ GARCIA</t>
  </si>
  <si>
    <t xml:space="preserve">XOCHITL ARTEMISA AMADOR </t>
  </si>
  <si>
    <t>LETICIA PRIETO GUTIERREZ</t>
  </si>
  <si>
    <t>JULIAN ANTONIO COTA CASTRO</t>
  </si>
  <si>
    <t>CARLOS EDUARDO RAMIREZ GARCIA</t>
  </si>
  <si>
    <t>PROGRAMAS</t>
  </si>
  <si>
    <t>URR</t>
  </si>
  <si>
    <t>PAID</t>
  </si>
  <si>
    <t>ASISTENCIA ALIMENTARIA</t>
  </si>
  <si>
    <t>TRABAJO SOCIAL</t>
  </si>
  <si>
    <t>DESARROLLO COMUNITARIO</t>
  </si>
  <si>
    <t>ADMINISTRACION</t>
  </si>
  <si>
    <t>JUEVES 06 Y VIERNES 07 FEBRERO 2025</t>
  </si>
  <si>
    <t>MIERCOLES 12 FEBRERO 2025</t>
  </si>
  <si>
    <t>SABADO 22 FEBRERO 2025</t>
  </si>
  <si>
    <t>JUEVES 20 FEBRERO 2025</t>
  </si>
  <si>
    <t>LUNES 17 FEBRERO 2025</t>
  </si>
  <si>
    <t>JUEVES 27 FEBRERO 2025</t>
  </si>
  <si>
    <t>TECNICO PROFESIONAL</t>
  </si>
  <si>
    <t>SUBDIRECTOR DE CENTROS Y PROGRAMAS ASISTENCIALES</t>
  </si>
  <si>
    <t>COORDINADOR GENERAL</t>
  </si>
  <si>
    <t>COORDINADOR DE AREA</t>
  </si>
  <si>
    <t>ASISTENTE ADMNISTRATIVO</t>
  </si>
  <si>
    <t>PROFESIONISTA ESPECIALIZADO TRABAJADORA SOCIAL</t>
  </si>
  <si>
    <t>PROFESIONISTA ESPECIALIZADO B PSICOLOGO</t>
  </si>
  <si>
    <t>COORDINADOR DE AREA DE CHOFERES</t>
  </si>
  <si>
    <t>OPERADOR A</t>
  </si>
  <si>
    <t>JEFE DE TESORERIA</t>
  </si>
  <si>
    <t>ENTREGA DE ARTICULOS PERSONALES PARA MENORES EN ALBERGUE</t>
  </si>
  <si>
    <t>ALIMENTOS, HOSPEDAJE  COMBUSTIBLE Y PEAJES REDONDO</t>
  </si>
  <si>
    <t>TRASLADO DE PERSONAL A ENTREGA DE ARTICULOS PERSONALES DE MENORES</t>
  </si>
  <si>
    <t>CAPACITACION EN LLENADO DE PADRONES E INFORMES DE ATENCION DE PERSONAS CON DISCAPACIDAD</t>
  </si>
  <si>
    <t>ACOMPAÑAMIENTO Y TRASLADO DE MENORES A CITA MEDICA</t>
  </si>
  <si>
    <t xml:space="preserve"> TRASLADO DE PERSONAL DE PROCURADURIA A CITA MEDICA DE MENORES</t>
  </si>
  <si>
    <t>TRASLADO DE PERSONAL A SECRETARIA DE HACIENDA Y CREDITO PUBLICO</t>
  </si>
  <si>
    <t>APOYO A DIRECTORA</t>
  </si>
  <si>
    <t>ENTREGA DE PADRONES 2025 DE LOS PROGRAMAS DE ASISTENCIA ALIMENTARIA</t>
  </si>
  <si>
    <t>TALPA, JAL</t>
  </si>
  <si>
    <t>CAPACITACION REGIONAL DE PROMOTORES DE LOS GRUPOS DE DESARROLLO COMUNITARIO 2025</t>
  </si>
  <si>
    <t>TRASLADO DE PERSONAL A REALIZAR COMISIONES VARIAS</t>
  </si>
  <si>
    <t>SAT</t>
  </si>
  <si>
    <t>OFICINAS DIF MUNICIPAL TALPA</t>
  </si>
  <si>
    <t>6:30AM SALIDA A MAXIMO CORNEJO/7:00AM SALIDA A GDL/11:30LLEGADA A FORTALEZA DE VIDA VARONIL/12:30PM LLEGADA A FORTALEZA VIDA FEMENIL/2:00PMLLEGADA A FRTALEZA VIDA SUR/6:00PM LLEGADA A LUNAS Y MAREAS/8:00PM LLEGADA A HOTEL/VIE 07 FEB 8:30AM SALIDA DEL HOTEL/10.30 VISION DEL MAÑANA/11:15AM SALIDA A VTA/3:30PM LLEGADA A VTA</t>
  </si>
  <si>
    <t>4:00AM SALIDA A GDL/7:40AM TRASLADO A DIF/9:00AM A 3:00PM CAPACITACION/5:00PM SALIDA DE GDL/9:00PM LLEGADA A VTA</t>
  </si>
  <si>
    <t>SE REALIZO LA COMISION SIN INCONVENIENTES</t>
  </si>
  <si>
    <t>5:30AM SALIDA A GDL/9:30AM LLEGADA A GDL/10:00AM SE RECOGE AL MEDICO/10:20AM A 2:10PM FORTALEZA DE VIDA VARONIL/4:20 A 5:30PM VISION DEL MAÑANA/6:10 A 7:30PM LUNAS Y MAREAS/9:00PM SE DEJA EL MEDICO/10:00PM SALIDA A GDL/1:00PM LLEGADA A VTA</t>
  </si>
  <si>
    <t>6:10AM SALIDA A GDL/9:40AM LLEGADA A GDL/10:00AM A 2:00PM COMPARECENCIA/5:00PM SALIDA A GDL/8:15PM LLEGADA A VTA</t>
  </si>
  <si>
    <t>TRANSF. 10/03/2025</t>
  </si>
  <si>
    <t>5:00AM SALIDA A GDL/5:20AM TRASLADO POR COMPAÑERA Y SALIDA A GDL/9:30AM LLEGADA A GDL/9:50AM A 1:00PM ENTREGA DE VALIDACIONES/2:30PM SALIDA DE GDL.</t>
  </si>
  <si>
    <t>TRANSF 03/03/2025</t>
  </si>
  <si>
    <t>6:00AM SALIDA A GDL/10:00AM A 3:00PM CAPACITACIÓN/4:00PM SALIDA DE TALPA A VTA</t>
  </si>
  <si>
    <t>4:00AM SALIDA A GDL/8:30AM LLEGADA A GDL/ 9:30AM A 3:00PM JUZGADO FAMILIAR/3:00PM TRASLADO AL PERIODICO EL INFORMADOR/4:30PM SALIDA A VTA/9:00PM LLEGADA A VTA</t>
  </si>
  <si>
    <t>4:00AM SALIDA A GDL/9:30AM JUZGADO FAMILIAR/10:30AM TRASLADO A TELMEX A INE/11:00AM SIAPA/11:50 LA PENAL/12:30PM SECRETARIA DE SGURIDAD PUBLICA/12:45PM ISSSTE/1:11PM CENTRO MEDICO/1:34PM CFE/2:09PM SECRETARIA DE HACIENDA/2:25PM SECRETARIA DE TRANSPORTE/3:00PM PERIODICO EL INFORMADOR/4:30PM SALIDA A VTA/9:00PM LLEGADA A VTA</t>
  </si>
  <si>
    <t>4:00AM SALIDA A GDL/9:30AM JUZGADO FAMILIAR/10:30AM TRASLADO A TELMEX A INE/11:00AM SIAPA/11:50 LA PENAL/12:30PM SECRETARIA DE SGURIDAD PUBLICA/12:45PM ISSSTE/1:11PM CENTRO MEDICO/1:34PM CFE/2:09PM SECRETARIA DE HACIENDA/2:25PM SECRETARIA DE TRANSPORTE/3:00PM PERIODICO EL INFORMADOR/4:30PM SALIDA A VTA/9:00PM LLEGADA A VTA/9:40PM LLEGADA A OFICINAS CENTRALES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</si>
</sst>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vertical="center"/>
    </xf>
    <xf numFmtId="44" fontId="3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3" fillId="0" borderId="0" xfId="0" applyNumberFormat="1" applyFont="1" applyFill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1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workbookViewId="0">
      <pane ySplit="1" topLeftCell="A2" activePane="bottomLeft" state="frozen"/>
      <selection pane="bottomLeft" activeCell="Z2" sqref="Z2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26" s="15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</row>
    <row r="2" spans="1:26" s="6" customFormat="1" ht="32.25" customHeight="1" x14ac:dyDescent="0.25">
      <c r="A2" s="16" t="s">
        <v>53</v>
      </c>
      <c r="B2" s="4" t="s">
        <v>26</v>
      </c>
      <c r="C2" s="4" t="s">
        <v>27</v>
      </c>
      <c r="D2" s="5" t="s">
        <v>75</v>
      </c>
      <c r="E2" s="19" t="s">
        <v>46</v>
      </c>
      <c r="F2" s="20" t="s">
        <v>98</v>
      </c>
      <c r="G2" s="20" t="s">
        <v>28</v>
      </c>
      <c r="H2" s="14" t="s">
        <v>51</v>
      </c>
      <c r="I2" s="14" t="s">
        <v>29</v>
      </c>
      <c r="J2" s="21" t="s">
        <v>114</v>
      </c>
      <c r="K2" s="22" t="s">
        <v>30</v>
      </c>
      <c r="L2" s="22" t="s">
        <v>31</v>
      </c>
      <c r="M2" s="23">
        <v>1613</v>
      </c>
      <c r="N2" s="23"/>
      <c r="O2" s="23"/>
      <c r="P2" s="23"/>
      <c r="Q2" s="23"/>
      <c r="R2" s="23"/>
      <c r="S2" s="23">
        <f>414+109+196</f>
        <v>719</v>
      </c>
      <c r="T2" s="23">
        <v>690</v>
      </c>
      <c r="U2" s="23">
        <f t="shared" ref="U2:U13" si="0">SUM(N2:T2)</f>
        <v>1409</v>
      </c>
      <c r="V2" s="23">
        <f>M2-U2</f>
        <v>204</v>
      </c>
      <c r="W2" s="23"/>
      <c r="X2" s="30">
        <v>45729</v>
      </c>
      <c r="Y2" s="24" t="s">
        <v>128</v>
      </c>
      <c r="Z2" s="26" t="s">
        <v>34</v>
      </c>
    </row>
    <row r="3" spans="1:26" s="6" customFormat="1" ht="32.25" customHeight="1" x14ac:dyDescent="0.2">
      <c r="A3" s="16" t="s">
        <v>54</v>
      </c>
      <c r="B3" s="17" t="s">
        <v>36</v>
      </c>
      <c r="C3" s="17" t="s">
        <v>32</v>
      </c>
      <c r="D3" s="5" t="s">
        <v>76</v>
      </c>
      <c r="E3" s="19" t="s">
        <v>104</v>
      </c>
      <c r="F3" s="20" t="s">
        <v>98</v>
      </c>
      <c r="G3" s="20" t="s">
        <v>28</v>
      </c>
      <c r="H3" s="14" t="s">
        <v>51</v>
      </c>
      <c r="I3" s="14" t="s">
        <v>115</v>
      </c>
      <c r="J3" s="21" t="s">
        <v>116</v>
      </c>
      <c r="K3" s="22" t="s">
        <v>30</v>
      </c>
      <c r="L3" s="22" t="s">
        <v>31</v>
      </c>
      <c r="M3" s="23">
        <v>6836</v>
      </c>
      <c r="N3" s="23">
        <f>806+306+1328+410</f>
        <v>2850</v>
      </c>
      <c r="O3" s="23">
        <f>1017.9+712.2+300.35</f>
        <v>2030.4499999999998</v>
      </c>
      <c r="P3" s="23"/>
      <c r="Q3" s="23"/>
      <c r="R3" s="23"/>
      <c r="S3" s="23">
        <f>414+109+196</f>
        <v>719</v>
      </c>
      <c r="T3" s="23">
        <v>696</v>
      </c>
      <c r="U3" s="23">
        <f t="shared" ref="U3:U21" si="1">SUM(N3:T3)</f>
        <v>6295.45</v>
      </c>
      <c r="V3" s="23">
        <f>M3-U3</f>
        <v>540.55000000000018</v>
      </c>
      <c r="W3" s="23"/>
      <c r="X3" s="31">
        <v>45727</v>
      </c>
      <c r="Y3" s="24" t="s">
        <v>128</v>
      </c>
      <c r="Z3" s="26" t="s">
        <v>34</v>
      </c>
    </row>
    <row r="4" spans="1:26" s="6" customFormat="1" ht="32.25" customHeight="1" x14ac:dyDescent="0.25">
      <c r="A4" s="16" t="s">
        <v>55</v>
      </c>
      <c r="B4" s="4" t="s">
        <v>26</v>
      </c>
      <c r="C4" s="17" t="s">
        <v>91</v>
      </c>
      <c r="D4" s="5" t="s">
        <v>77</v>
      </c>
      <c r="E4" s="19" t="s">
        <v>105</v>
      </c>
      <c r="F4" s="20" t="s">
        <v>99</v>
      </c>
      <c r="G4" s="20" t="s">
        <v>28</v>
      </c>
      <c r="H4" s="14" t="s">
        <v>52</v>
      </c>
      <c r="I4" s="14" t="s">
        <v>50</v>
      </c>
      <c r="J4" s="21" t="s">
        <v>117</v>
      </c>
      <c r="K4" s="22" t="s">
        <v>30</v>
      </c>
      <c r="L4" s="22" t="s">
        <v>31</v>
      </c>
      <c r="M4" s="23">
        <v>5554</v>
      </c>
      <c r="N4" s="23">
        <f>205+205+181+181+239+239+205+205+306+306</f>
        <v>2272</v>
      </c>
      <c r="O4" s="23">
        <f>1288.69+1098.686</f>
        <v>2387.3760000000002</v>
      </c>
      <c r="P4" s="23"/>
      <c r="Q4" s="23"/>
      <c r="R4" s="23"/>
      <c r="S4" s="23">
        <v>414</v>
      </c>
      <c r="T4" s="23"/>
      <c r="U4" s="23">
        <f t="shared" si="1"/>
        <v>5073.3760000000002</v>
      </c>
      <c r="V4" s="23">
        <f>M4-U4</f>
        <v>480.6239999999998</v>
      </c>
      <c r="W4" s="23"/>
      <c r="X4" s="30">
        <v>45729</v>
      </c>
      <c r="Y4" s="24" t="s">
        <v>129</v>
      </c>
      <c r="Z4" s="26" t="s">
        <v>130</v>
      </c>
    </row>
    <row r="5" spans="1:26" s="6" customFormat="1" ht="32.25" customHeight="1" x14ac:dyDescent="0.25">
      <c r="A5" s="16" t="s">
        <v>56</v>
      </c>
      <c r="B5" s="4" t="s">
        <v>91</v>
      </c>
      <c r="C5" s="17" t="s">
        <v>92</v>
      </c>
      <c r="D5" s="5" t="s">
        <v>78</v>
      </c>
      <c r="E5" s="19" t="s">
        <v>106</v>
      </c>
      <c r="F5" s="20" t="s">
        <v>99</v>
      </c>
      <c r="G5" s="20" t="s">
        <v>28</v>
      </c>
      <c r="H5" s="14" t="s">
        <v>52</v>
      </c>
      <c r="I5" s="14" t="s">
        <v>18</v>
      </c>
      <c r="J5" s="21" t="s">
        <v>117</v>
      </c>
      <c r="K5" s="22" t="s">
        <v>30</v>
      </c>
      <c r="L5" s="22" t="s">
        <v>31</v>
      </c>
      <c r="M5" s="23">
        <v>414</v>
      </c>
      <c r="N5" s="23"/>
      <c r="O5" s="23"/>
      <c r="P5" s="23"/>
      <c r="Q5" s="23"/>
      <c r="R5" s="23"/>
      <c r="S5" s="23">
        <v>414</v>
      </c>
      <c r="T5" s="23"/>
      <c r="U5" s="23">
        <f t="shared" si="1"/>
        <v>414</v>
      </c>
      <c r="V5" s="23"/>
      <c r="W5" s="23"/>
      <c r="X5"/>
      <c r="Y5" s="24" t="s">
        <v>129</v>
      </c>
      <c r="Z5" s="26" t="s">
        <v>130</v>
      </c>
    </row>
    <row r="6" spans="1:26" s="6" customFormat="1" ht="32.25" customHeight="1" x14ac:dyDescent="0.25">
      <c r="A6" s="16" t="s">
        <v>57</v>
      </c>
      <c r="B6" s="4" t="s">
        <v>91</v>
      </c>
      <c r="C6" s="17" t="s">
        <v>93</v>
      </c>
      <c r="D6" s="5" t="s">
        <v>79</v>
      </c>
      <c r="E6" s="19" t="s">
        <v>107</v>
      </c>
      <c r="F6" s="20" t="s">
        <v>99</v>
      </c>
      <c r="G6" s="20" t="s">
        <v>28</v>
      </c>
      <c r="H6" s="14" t="s">
        <v>52</v>
      </c>
      <c r="I6" s="14" t="s">
        <v>18</v>
      </c>
      <c r="J6" s="21" t="s">
        <v>117</v>
      </c>
      <c r="K6" s="22" t="s">
        <v>30</v>
      </c>
      <c r="L6" s="22" t="s">
        <v>31</v>
      </c>
      <c r="M6" s="23">
        <v>414</v>
      </c>
      <c r="N6" s="23"/>
      <c r="O6" s="23"/>
      <c r="P6" s="23"/>
      <c r="Q6" s="23"/>
      <c r="R6" s="23"/>
      <c r="S6" s="23">
        <v>414</v>
      </c>
      <c r="T6" s="23"/>
      <c r="U6" s="23">
        <f t="shared" si="1"/>
        <v>414</v>
      </c>
      <c r="V6" s="23"/>
      <c r="W6" s="23"/>
      <c r="X6"/>
      <c r="Y6" s="24" t="s">
        <v>129</v>
      </c>
      <c r="Z6" s="26" t="s">
        <v>130</v>
      </c>
    </row>
    <row r="7" spans="1:26" s="6" customFormat="1" ht="32.25" customHeight="1" x14ac:dyDescent="0.25">
      <c r="A7" s="16" t="s">
        <v>58</v>
      </c>
      <c r="B7" s="4" t="s">
        <v>91</v>
      </c>
      <c r="C7" s="17" t="s">
        <v>92</v>
      </c>
      <c r="D7" s="5" t="s">
        <v>80</v>
      </c>
      <c r="E7" s="19" t="s">
        <v>108</v>
      </c>
      <c r="F7" s="20" t="s">
        <v>99</v>
      </c>
      <c r="G7" s="20" t="s">
        <v>28</v>
      </c>
      <c r="H7" s="14" t="s">
        <v>52</v>
      </c>
      <c r="I7" s="14" t="s">
        <v>18</v>
      </c>
      <c r="J7" s="21" t="s">
        <v>117</v>
      </c>
      <c r="K7" s="22" t="s">
        <v>30</v>
      </c>
      <c r="L7" s="22" t="s">
        <v>31</v>
      </c>
      <c r="M7" s="23">
        <v>414</v>
      </c>
      <c r="N7" s="23"/>
      <c r="O7" s="23"/>
      <c r="P7" s="23"/>
      <c r="Q7" s="23"/>
      <c r="R7" s="23"/>
      <c r="S7" s="23">
        <v>414</v>
      </c>
      <c r="T7" s="23"/>
      <c r="U7" s="23">
        <f t="shared" si="1"/>
        <v>414</v>
      </c>
      <c r="V7" s="23"/>
      <c r="W7" s="23"/>
      <c r="X7"/>
      <c r="Y7" s="24" t="s">
        <v>129</v>
      </c>
      <c r="Z7" s="26" t="s">
        <v>130</v>
      </c>
    </row>
    <row r="8" spans="1:26" s="6" customFormat="1" ht="32.25" customHeight="1" x14ac:dyDescent="0.25">
      <c r="A8" s="16" t="s">
        <v>59</v>
      </c>
      <c r="B8" s="4" t="s">
        <v>26</v>
      </c>
      <c r="C8" s="4" t="s">
        <v>27</v>
      </c>
      <c r="D8" s="5" t="s">
        <v>81</v>
      </c>
      <c r="E8" s="9" t="s">
        <v>109</v>
      </c>
      <c r="F8" s="20" t="s">
        <v>100</v>
      </c>
      <c r="G8" s="20" t="s">
        <v>28</v>
      </c>
      <c r="H8" s="14" t="s">
        <v>51</v>
      </c>
      <c r="I8" s="14" t="s">
        <v>18</v>
      </c>
      <c r="J8" s="21" t="s">
        <v>118</v>
      </c>
      <c r="K8" s="22" t="s">
        <v>30</v>
      </c>
      <c r="L8" s="22" t="s">
        <v>31</v>
      </c>
      <c r="M8" s="23">
        <v>719</v>
      </c>
      <c r="N8" s="23"/>
      <c r="O8" s="23"/>
      <c r="P8" s="23"/>
      <c r="Q8" s="23"/>
      <c r="R8" s="23">
        <v>80.260000000000005</v>
      </c>
      <c r="S8" s="23">
        <f>218+392+109</f>
        <v>719</v>
      </c>
      <c r="T8" s="23"/>
      <c r="U8" s="23">
        <f t="shared" si="1"/>
        <v>799.26</v>
      </c>
      <c r="V8" s="23"/>
      <c r="W8" s="23"/>
      <c r="X8"/>
      <c r="Y8" s="24" t="s">
        <v>131</v>
      </c>
      <c r="Z8" s="26" t="s">
        <v>130</v>
      </c>
    </row>
    <row r="9" spans="1:26" s="6" customFormat="1" ht="32.25" customHeight="1" x14ac:dyDescent="0.25">
      <c r="A9" s="16" t="s">
        <v>60</v>
      </c>
      <c r="B9" s="4" t="s">
        <v>26</v>
      </c>
      <c r="C9" s="4" t="s">
        <v>27</v>
      </c>
      <c r="D9" s="5" t="s">
        <v>82</v>
      </c>
      <c r="E9" s="9" t="s">
        <v>110</v>
      </c>
      <c r="F9" s="20" t="s">
        <v>100</v>
      </c>
      <c r="G9" s="20" t="s">
        <v>28</v>
      </c>
      <c r="H9" s="14" t="s">
        <v>51</v>
      </c>
      <c r="I9" s="14" t="s">
        <v>18</v>
      </c>
      <c r="J9" s="21" t="s">
        <v>118</v>
      </c>
      <c r="K9" s="22" t="s">
        <v>30</v>
      </c>
      <c r="L9" s="22" t="s">
        <v>31</v>
      </c>
      <c r="M9" s="23">
        <v>414</v>
      </c>
      <c r="N9" s="23"/>
      <c r="O9" s="23"/>
      <c r="P9" s="23"/>
      <c r="Q9" s="23"/>
      <c r="R9" s="23"/>
      <c r="S9" s="23">
        <v>414</v>
      </c>
      <c r="T9" s="23"/>
      <c r="U9" s="23">
        <f t="shared" si="1"/>
        <v>414</v>
      </c>
      <c r="V9" s="23"/>
      <c r="W9" s="23"/>
      <c r="X9"/>
      <c r="Y9" s="24" t="s">
        <v>131</v>
      </c>
      <c r="Z9" s="26" t="s">
        <v>130</v>
      </c>
    </row>
    <row r="10" spans="1:26" s="6" customFormat="1" ht="32.25" customHeight="1" x14ac:dyDescent="0.25">
      <c r="A10" s="16" t="s">
        <v>61</v>
      </c>
      <c r="B10" s="4" t="s">
        <v>36</v>
      </c>
      <c r="C10" s="4" t="s">
        <v>32</v>
      </c>
      <c r="D10" s="5" t="s">
        <v>37</v>
      </c>
      <c r="E10" s="9" t="s">
        <v>47</v>
      </c>
      <c r="F10" s="20" t="s">
        <v>100</v>
      </c>
      <c r="G10" s="20" t="s">
        <v>28</v>
      </c>
      <c r="H10" s="14" t="s">
        <v>48</v>
      </c>
      <c r="I10" s="14" t="s">
        <v>50</v>
      </c>
      <c r="J10" s="21" t="s">
        <v>119</v>
      </c>
      <c r="K10" s="22" t="s">
        <v>30</v>
      </c>
      <c r="L10" s="22" t="s">
        <v>31</v>
      </c>
      <c r="M10" s="23">
        <v>5554</v>
      </c>
      <c r="N10" s="23">
        <f>1022+601+410+483</f>
        <v>2516</v>
      </c>
      <c r="O10" s="23">
        <f>630.21+545.8+910.37</f>
        <v>2086.38</v>
      </c>
      <c r="P10" s="23"/>
      <c r="Q10" s="23"/>
      <c r="R10" s="23">
        <v>220</v>
      </c>
      <c r="S10" s="23">
        <v>414</v>
      </c>
      <c r="T10" s="23"/>
      <c r="U10" s="23">
        <f t="shared" si="1"/>
        <v>5236.38</v>
      </c>
      <c r="V10" s="23">
        <f>M10-U10</f>
        <v>317.61999999999989</v>
      </c>
      <c r="W10" s="23"/>
      <c r="X10" s="30">
        <v>45729</v>
      </c>
      <c r="Y10" s="18" t="s">
        <v>131</v>
      </c>
      <c r="Z10" s="25" t="s">
        <v>130</v>
      </c>
    </row>
    <row r="11" spans="1:26" s="6" customFormat="1" ht="32.25" customHeight="1" x14ac:dyDescent="0.25">
      <c r="A11" s="16" t="s">
        <v>62</v>
      </c>
      <c r="B11" s="4" t="s">
        <v>26</v>
      </c>
      <c r="C11" s="17" t="s">
        <v>26</v>
      </c>
      <c r="D11" s="5" t="s">
        <v>40</v>
      </c>
      <c r="E11" s="19" t="s">
        <v>44</v>
      </c>
      <c r="F11" s="20" t="s">
        <v>101</v>
      </c>
      <c r="G11" s="20" t="s">
        <v>28</v>
      </c>
      <c r="H11" s="14" t="s">
        <v>126</v>
      </c>
      <c r="I11" s="14" t="s">
        <v>18</v>
      </c>
      <c r="J11" s="21" t="s">
        <v>120</v>
      </c>
      <c r="K11" s="22" t="s">
        <v>30</v>
      </c>
      <c r="L11" s="22" t="s">
        <v>31</v>
      </c>
      <c r="M11" s="23"/>
      <c r="N11" s="23"/>
      <c r="O11" s="23"/>
      <c r="P11" s="23"/>
      <c r="Q11" s="23"/>
      <c r="R11" s="23"/>
      <c r="S11" s="23">
        <v>543</v>
      </c>
      <c r="T11" s="23"/>
      <c r="U11" s="23">
        <f t="shared" si="1"/>
        <v>543</v>
      </c>
      <c r="V11"/>
      <c r="W11"/>
      <c r="X11"/>
      <c r="Y11" s="24" t="s">
        <v>132</v>
      </c>
      <c r="Z11" s="25" t="s">
        <v>130</v>
      </c>
    </row>
    <row r="12" spans="1:26" s="6" customFormat="1" ht="32.25" customHeight="1" x14ac:dyDescent="0.25">
      <c r="A12" s="16" t="s">
        <v>63</v>
      </c>
      <c r="B12" s="4" t="s">
        <v>26</v>
      </c>
      <c r="C12" s="17" t="s">
        <v>26</v>
      </c>
      <c r="D12" s="5" t="s">
        <v>41</v>
      </c>
      <c r="E12" s="19" t="s">
        <v>45</v>
      </c>
      <c r="F12" s="20" t="s">
        <v>101</v>
      </c>
      <c r="G12" s="20" t="s">
        <v>28</v>
      </c>
      <c r="H12" s="14" t="s">
        <v>126</v>
      </c>
      <c r="I12" s="14" t="s">
        <v>18</v>
      </c>
      <c r="J12" s="21" t="s">
        <v>121</v>
      </c>
      <c r="K12" s="22" t="s">
        <v>30</v>
      </c>
      <c r="L12" s="22" t="s">
        <v>31</v>
      </c>
      <c r="M12" s="23"/>
      <c r="N12" s="23"/>
      <c r="O12" s="23"/>
      <c r="P12" s="23"/>
      <c r="Q12" s="23"/>
      <c r="R12" s="23"/>
      <c r="S12" s="23">
        <v>414</v>
      </c>
      <c r="T12" s="23"/>
      <c r="U12" s="23">
        <f t="shared" si="1"/>
        <v>414</v>
      </c>
      <c r="V12"/>
      <c r="W12"/>
      <c r="X12"/>
      <c r="Y12" s="24" t="s">
        <v>132</v>
      </c>
      <c r="Z12" s="25" t="s">
        <v>130</v>
      </c>
    </row>
    <row r="13" spans="1:26" s="6" customFormat="1" ht="32.25" customHeight="1" x14ac:dyDescent="0.2">
      <c r="A13" s="16" t="s">
        <v>64</v>
      </c>
      <c r="B13" s="4" t="s">
        <v>36</v>
      </c>
      <c r="C13" s="4" t="s">
        <v>32</v>
      </c>
      <c r="D13" s="5" t="s">
        <v>83</v>
      </c>
      <c r="E13" s="19" t="s">
        <v>111</v>
      </c>
      <c r="F13" s="20" t="s">
        <v>101</v>
      </c>
      <c r="G13" s="20" t="s">
        <v>28</v>
      </c>
      <c r="H13" s="14" t="s">
        <v>126</v>
      </c>
      <c r="I13" s="14" t="s">
        <v>50</v>
      </c>
      <c r="J13" s="21" t="s">
        <v>120</v>
      </c>
      <c r="K13" s="22" t="s">
        <v>30</v>
      </c>
      <c r="L13" s="22" t="s">
        <v>31</v>
      </c>
      <c r="M13" s="23">
        <v>5554</v>
      </c>
      <c r="N13" s="23">
        <f>817+1147+410+181+205+181+205</f>
        <v>3146</v>
      </c>
      <c r="O13" s="23">
        <f>1150.01+1500.19</f>
        <v>2650.2</v>
      </c>
      <c r="P13" s="23"/>
      <c r="Q13" s="23"/>
      <c r="R13" s="23"/>
      <c r="S13" s="23">
        <v>414</v>
      </c>
      <c r="T13" s="23"/>
      <c r="U13" s="23">
        <f t="shared" si="1"/>
        <v>6210.2</v>
      </c>
      <c r="V13" s="23"/>
      <c r="W13" s="23">
        <f>U13-M13</f>
        <v>656.19999999999982</v>
      </c>
      <c r="X13" s="32" t="s">
        <v>133</v>
      </c>
      <c r="Y13" s="24" t="s">
        <v>132</v>
      </c>
      <c r="Z13" s="25" t="s">
        <v>130</v>
      </c>
    </row>
    <row r="14" spans="1:26" s="6" customFormat="1" ht="32.25" customHeight="1" x14ac:dyDescent="0.25">
      <c r="A14" s="27" t="s">
        <v>65</v>
      </c>
      <c r="B14" s="4" t="s">
        <v>91</v>
      </c>
      <c r="C14" s="4" t="s">
        <v>94</v>
      </c>
      <c r="D14" s="6" t="s">
        <v>84</v>
      </c>
      <c r="E14" s="19" t="s">
        <v>106</v>
      </c>
      <c r="F14" s="20" t="s">
        <v>102</v>
      </c>
      <c r="G14" s="20" t="s">
        <v>28</v>
      </c>
      <c r="H14" s="14" t="s">
        <v>52</v>
      </c>
      <c r="I14" s="20" t="s">
        <v>18</v>
      </c>
      <c r="J14" s="29" t="s">
        <v>122</v>
      </c>
      <c r="K14" s="22" t="s">
        <v>30</v>
      </c>
      <c r="L14" s="22" t="s">
        <v>31</v>
      </c>
      <c r="M14" s="23">
        <v>414</v>
      </c>
      <c r="N14" s="23"/>
      <c r="O14" s="23"/>
      <c r="P14" s="23"/>
      <c r="Q14" s="23"/>
      <c r="R14" s="23"/>
      <c r="S14" s="23">
        <v>414</v>
      </c>
      <c r="T14" s="23"/>
      <c r="U14" s="23">
        <f t="shared" si="1"/>
        <v>414</v>
      </c>
      <c r="V14"/>
      <c r="W14"/>
      <c r="X14"/>
      <c r="Y14" s="24" t="s">
        <v>134</v>
      </c>
      <c r="Z14" s="26" t="s">
        <v>130</v>
      </c>
    </row>
    <row r="15" spans="1:26" s="6" customFormat="1" ht="32.25" customHeight="1" x14ac:dyDescent="0.25">
      <c r="A15" s="27" t="s">
        <v>66</v>
      </c>
      <c r="B15" s="4" t="s">
        <v>91</v>
      </c>
      <c r="C15" s="4" t="s">
        <v>94</v>
      </c>
      <c r="D15" s="6" t="s">
        <v>85</v>
      </c>
      <c r="E15" s="19" t="s">
        <v>108</v>
      </c>
      <c r="F15" s="20" t="s">
        <v>102</v>
      </c>
      <c r="G15" s="20" t="s">
        <v>28</v>
      </c>
      <c r="H15" s="14" t="s">
        <v>52</v>
      </c>
      <c r="I15" s="20" t="s">
        <v>18</v>
      </c>
      <c r="J15" s="29" t="s">
        <v>122</v>
      </c>
      <c r="K15" s="22" t="s">
        <v>30</v>
      </c>
      <c r="L15" s="22" t="s">
        <v>31</v>
      </c>
      <c r="M15" s="23">
        <v>414</v>
      </c>
      <c r="N15" s="23"/>
      <c r="O15" s="23"/>
      <c r="P15" s="23"/>
      <c r="Q15" s="23"/>
      <c r="R15" s="23"/>
      <c r="S15" s="23">
        <v>414</v>
      </c>
      <c r="T15" s="23"/>
      <c r="U15" s="23">
        <f t="shared" si="1"/>
        <v>414</v>
      </c>
      <c r="V15" s="23"/>
      <c r="W15" s="23"/>
      <c r="X15"/>
      <c r="Y15" s="24" t="s">
        <v>134</v>
      </c>
      <c r="Z15" s="26" t="s">
        <v>130</v>
      </c>
    </row>
    <row r="16" spans="1:26" s="6" customFormat="1" ht="32.25" customHeight="1" x14ac:dyDescent="0.2">
      <c r="A16" s="27" t="s">
        <v>67</v>
      </c>
      <c r="B16" s="4" t="s">
        <v>91</v>
      </c>
      <c r="C16" s="4" t="s">
        <v>94</v>
      </c>
      <c r="D16" s="6" t="s">
        <v>86</v>
      </c>
      <c r="E16" s="19" t="s">
        <v>47</v>
      </c>
      <c r="F16" s="20" t="s">
        <v>102</v>
      </c>
      <c r="G16" s="20" t="s">
        <v>28</v>
      </c>
      <c r="H16" s="14" t="s">
        <v>52</v>
      </c>
      <c r="I16" s="14" t="s">
        <v>50</v>
      </c>
      <c r="J16" s="29" t="s">
        <v>122</v>
      </c>
      <c r="K16" s="22" t="s">
        <v>30</v>
      </c>
      <c r="L16" s="22" t="s">
        <v>31</v>
      </c>
      <c r="M16" s="23">
        <v>5277.5</v>
      </c>
      <c r="N16" s="23">
        <f>483+191+511</f>
        <v>1185</v>
      </c>
      <c r="O16" s="23">
        <f>235+697.34+1250.33</f>
        <v>2182.67</v>
      </c>
      <c r="P16" s="23"/>
      <c r="Q16" s="23"/>
      <c r="R16" s="23"/>
      <c r="S16" s="23">
        <v>414</v>
      </c>
      <c r="T16" s="23"/>
      <c r="U16" s="23">
        <f t="shared" si="1"/>
        <v>3781.67</v>
      </c>
      <c r="V16" s="23">
        <f>M16-U16</f>
        <v>1495.83</v>
      </c>
      <c r="W16" s="23"/>
      <c r="X16" s="33" t="s">
        <v>135</v>
      </c>
      <c r="Y16" s="24" t="s">
        <v>134</v>
      </c>
      <c r="Z16" s="26" t="s">
        <v>130</v>
      </c>
    </row>
    <row r="17" spans="1:26" s="6" customFormat="1" ht="32.25" customHeight="1" x14ac:dyDescent="0.25">
      <c r="A17" s="27" t="s">
        <v>68</v>
      </c>
      <c r="B17" s="4" t="s">
        <v>91</v>
      </c>
      <c r="C17" s="4" t="s">
        <v>95</v>
      </c>
      <c r="D17" s="6" t="s">
        <v>87</v>
      </c>
      <c r="E17" s="19" t="s">
        <v>105</v>
      </c>
      <c r="F17" s="20" t="s">
        <v>101</v>
      </c>
      <c r="G17" s="20" t="s">
        <v>123</v>
      </c>
      <c r="H17" s="14" t="s">
        <v>127</v>
      </c>
      <c r="I17" s="20" t="s">
        <v>18</v>
      </c>
      <c r="J17" s="21" t="s">
        <v>124</v>
      </c>
      <c r="K17" s="22" t="s">
        <v>30</v>
      </c>
      <c r="L17" s="22" t="s">
        <v>31</v>
      </c>
      <c r="M17" s="23">
        <v>414</v>
      </c>
      <c r="N17" s="23"/>
      <c r="O17" s="23"/>
      <c r="P17" s="23"/>
      <c r="Q17" s="23"/>
      <c r="R17" s="23"/>
      <c r="S17" s="23">
        <v>414</v>
      </c>
      <c r="T17" s="23"/>
      <c r="U17" s="23">
        <f t="shared" si="1"/>
        <v>414</v>
      </c>
      <c r="V17" s="23"/>
      <c r="W17" s="23"/>
      <c r="X17"/>
      <c r="Y17" s="24" t="s">
        <v>136</v>
      </c>
      <c r="Z17" s="26" t="s">
        <v>130</v>
      </c>
    </row>
    <row r="18" spans="1:26" s="6" customFormat="1" ht="32.25" customHeight="1" x14ac:dyDescent="0.25">
      <c r="A18" s="28" t="s">
        <v>68</v>
      </c>
      <c r="B18" s="4" t="s">
        <v>91</v>
      </c>
      <c r="C18" s="4" t="s">
        <v>94</v>
      </c>
      <c r="D18" s="6" t="s">
        <v>88</v>
      </c>
      <c r="E18" s="19" t="s">
        <v>112</v>
      </c>
      <c r="F18" s="20" t="s">
        <v>102</v>
      </c>
      <c r="G18" s="20" t="s">
        <v>28</v>
      </c>
      <c r="H18" s="14" t="s">
        <v>52</v>
      </c>
      <c r="I18" s="20" t="s">
        <v>18</v>
      </c>
      <c r="J18" s="29" t="s">
        <v>122</v>
      </c>
      <c r="K18" s="4" t="s">
        <v>30</v>
      </c>
      <c r="L18" s="4" t="s">
        <v>31</v>
      </c>
      <c r="M18" s="23">
        <v>414</v>
      </c>
      <c r="N18" s="23"/>
      <c r="O18" s="23"/>
      <c r="P18" s="23"/>
      <c r="Q18" s="23"/>
      <c r="R18" s="23"/>
      <c r="S18" s="23">
        <v>414</v>
      </c>
      <c r="T18" s="23"/>
      <c r="U18" s="23">
        <f t="shared" si="1"/>
        <v>414</v>
      </c>
      <c r="V18" s="23"/>
      <c r="W18" s="23"/>
      <c r="X18" s="34"/>
      <c r="Y18" s="24" t="s">
        <v>134</v>
      </c>
      <c r="Z18" s="26" t="s">
        <v>130</v>
      </c>
    </row>
    <row r="19" spans="1:26" s="6" customFormat="1" ht="32.25" customHeight="1" x14ac:dyDescent="0.25">
      <c r="A19" s="27" t="s">
        <v>69</v>
      </c>
      <c r="B19" s="4" t="s">
        <v>91</v>
      </c>
      <c r="C19" s="4" t="s">
        <v>96</v>
      </c>
      <c r="D19" s="6" t="s">
        <v>89</v>
      </c>
      <c r="E19" s="19" t="s">
        <v>107</v>
      </c>
      <c r="F19" s="20" t="s">
        <v>101</v>
      </c>
      <c r="G19" s="20" t="s">
        <v>123</v>
      </c>
      <c r="H19" s="14" t="s">
        <v>127</v>
      </c>
      <c r="I19" s="20" t="s">
        <v>18</v>
      </c>
      <c r="J19" s="21" t="s">
        <v>124</v>
      </c>
      <c r="K19" s="22" t="s">
        <v>30</v>
      </c>
      <c r="L19" s="22" t="s">
        <v>31</v>
      </c>
      <c r="M19" s="23">
        <v>414</v>
      </c>
      <c r="N19" s="23"/>
      <c r="O19" s="23"/>
      <c r="P19" s="23"/>
      <c r="Q19" s="23"/>
      <c r="R19" s="23"/>
      <c r="S19" s="23">
        <v>414</v>
      </c>
      <c r="T19" s="23"/>
      <c r="U19" s="23">
        <f t="shared" si="1"/>
        <v>414</v>
      </c>
      <c r="V19" s="23"/>
      <c r="W19" s="23"/>
      <c r="X19"/>
      <c r="Y19" s="24" t="s">
        <v>136</v>
      </c>
      <c r="Z19" s="26" t="s">
        <v>130</v>
      </c>
    </row>
    <row r="20" spans="1:26" s="6" customFormat="1" ht="32.25" customHeight="1" x14ac:dyDescent="0.25">
      <c r="A20" s="27" t="s">
        <v>70</v>
      </c>
      <c r="B20" s="4" t="s">
        <v>36</v>
      </c>
      <c r="C20" s="4" t="s">
        <v>97</v>
      </c>
      <c r="D20" s="6" t="s">
        <v>90</v>
      </c>
      <c r="E20" s="19" t="s">
        <v>113</v>
      </c>
      <c r="F20" s="20" t="s">
        <v>102</v>
      </c>
      <c r="G20" s="20" t="s">
        <v>28</v>
      </c>
      <c r="H20" s="14" t="s">
        <v>126</v>
      </c>
      <c r="I20" s="20" t="s">
        <v>18</v>
      </c>
      <c r="J20" s="29" t="s">
        <v>122</v>
      </c>
      <c r="K20" s="22" t="s">
        <v>30</v>
      </c>
      <c r="L20" s="22" t="s">
        <v>31</v>
      </c>
      <c r="M20" s="23">
        <v>414</v>
      </c>
      <c r="N20" s="23"/>
      <c r="O20" s="23"/>
      <c r="P20" s="23"/>
      <c r="Q20" s="23"/>
      <c r="R20" s="23"/>
      <c r="S20" s="23">
        <v>414</v>
      </c>
      <c r="T20" s="23"/>
      <c r="U20" s="23">
        <f t="shared" si="1"/>
        <v>414</v>
      </c>
      <c r="V20" s="23"/>
      <c r="W20" s="23"/>
      <c r="X20"/>
      <c r="Y20" s="24" t="s">
        <v>132</v>
      </c>
      <c r="Z20" s="26" t="s">
        <v>130</v>
      </c>
    </row>
    <row r="21" spans="1:26" s="6" customFormat="1" ht="32.25" customHeight="1" x14ac:dyDescent="0.2">
      <c r="A21" s="16" t="s">
        <v>71</v>
      </c>
      <c r="B21" s="4" t="s">
        <v>26</v>
      </c>
      <c r="C21" s="4" t="s">
        <v>27</v>
      </c>
      <c r="D21" s="5" t="s">
        <v>33</v>
      </c>
      <c r="E21" s="18" t="s">
        <v>42</v>
      </c>
      <c r="F21" s="20" t="s">
        <v>103</v>
      </c>
      <c r="G21" s="20" t="s">
        <v>28</v>
      </c>
      <c r="H21" s="14" t="s">
        <v>49</v>
      </c>
      <c r="I21" s="14" t="s">
        <v>18</v>
      </c>
      <c r="J21" s="21" t="s">
        <v>38</v>
      </c>
      <c r="K21" s="22" t="s">
        <v>22</v>
      </c>
      <c r="L21" s="22" t="s">
        <v>31</v>
      </c>
      <c r="M21" s="23">
        <v>414</v>
      </c>
      <c r="N21" s="23"/>
      <c r="O21" s="23"/>
      <c r="P21" s="23"/>
      <c r="Q21" s="23"/>
      <c r="R21" s="23"/>
      <c r="S21" s="23">
        <v>414</v>
      </c>
      <c r="T21" s="23"/>
      <c r="U21" s="23">
        <f t="shared" si="1"/>
        <v>414</v>
      </c>
      <c r="V21" s="23"/>
      <c r="W21" s="23"/>
      <c r="X21" s="31">
        <v>45695</v>
      </c>
      <c r="Y21" s="24" t="s">
        <v>137</v>
      </c>
      <c r="Z21" s="26" t="s">
        <v>130</v>
      </c>
    </row>
    <row r="22" spans="1:26" s="6" customFormat="1" ht="32.25" customHeight="1" x14ac:dyDescent="0.2">
      <c r="A22" s="16" t="s">
        <v>72</v>
      </c>
      <c r="B22" s="4" t="s">
        <v>26</v>
      </c>
      <c r="C22" s="4" t="s">
        <v>27</v>
      </c>
      <c r="D22" s="5" t="s">
        <v>39</v>
      </c>
      <c r="E22" s="19" t="s">
        <v>43</v>
      </c>
      <c r="F22" s="20" t="s">
        <v>103</v>
      </c>
      <c r="G22" s="20" t="s">
        <v>28</v>
      </c>
      <c r="H22" s="14" t="s">
        <v>49</v>
      </c>
      <c r="I22" s="14" t="s">
        <v>18</v>
      </c>
      <c r="J22" s="21" t="s">
        <v>38</v>
      </c>
      <c r="K22" s="22" t="s">
        <v>22</v>
      </c>
      <c r="L22" s="22" t="s">
        <v>31</v>
      </c>
      <c r="M22" s="23">
        <v>414</v>
      </c>
      <c r="N22" s="23"/>
      <c r="O22" s="23"/>
      <c r="P22" s="23"/>
      <c r="Q22" s="23"/>
      <c r="R22" s="23"/>
      <c r="S22" s="23">
        <v>414</v>
      </c>
      <c r="T22" s="23"/>
      <c r="U22" s="23">
        <f>SUM(N22:T22)</f>
        <v>414</v>
      </c>
      <c r="V22" s="23"/>
      <c r="W22" s="23"/>
      <c r="X22" s="31">
        <v>45695</v>
      </c>
      <c r="Y22" s="24" t="s">
        <v>137</v>
      </c>
      <c r="Z22" s="26" t="s">
        <v>130</v>
      </c>
    </row>
    <row r="23" spans="1:26" s="6" customFormat="1" ht="32.25" customHeight="1" x14ac:dyDescent="0.2">
      <c r="A23" s="16" t="s">
        <v>73</v>
      </c>
      <c r="B23" s="4" t="s">
        <v>26</v>
      </c>
      <c r="C23" s="4" t="s">
        <v>27</v>
      </c>
      <c r="D23" s="5" t="s">
        <v>35</v>
      </c>
      <c r="E23" s="19" t="s">
        <v>46</v>
      </c>
      <c r="F23" s="20" t="s">
        <v>103</v>
      </c>
      <c r="G23" s="20" t="s">
        <v>28</v>
      </c>
      <c r="H23" s="14" t="s">
        <v>49</v>
      </c>
      <c r="I23" s="14" t="s">
        <v>18</v>
      </c>
      <c r="J23" s="21" t="s">
        <v>38</v>
      </c>
      <c r="K23" s="22" t="s">
        <v>22</v>
      </c>
      <c r="L23" s="22" t="s">
        <v>31</v>
      </c>
      <c r="M23" s="23">
        <v>414</v>
      </c>
      <c r="N23" s="23"/>
      <c r="O23" s="23"/>
      <c r="P23" s="23"/>
      <c r="Q23" s="23"/>
      <c r="R23" s="23"/>
      <c r="S23" s="23">
        <v>414</v>
      </c>
      <c r="T23" s="23"/>
      <c r="U23" s="23">
        <f>SUM(N23:T23)</f>
        <v>414</v>
      </c>
      <c r="V23" s="23"/>
      <c r="W23" s="23"/>
      <c r="X23" s="31">
        <v>45695</v>
      </c>
      <c r="Y23" s="24" t="s">
        <v>138</v>
      </c>
      <c r="Z23" s="26" t="s">
        <v>130</v>
      </c>
    </row>
    <row r="24" spans="1:26" s="6" customFormat="1" ht="32.25" customHeight="1" x14ac:dyDescent="0.2">
      <c r="A24" s="16" t="s">
        <v>74</v>
      </c>
      <c r="B24" s="17" t="s">
        <v>36</v>
      </c>
      <c r="C24" s="17" t="s">
        <v>32</v>
      </c>
      <c r="D24" s="5" t="s">
        <v>37</v>
      </c>
      <c r="E24" s="19" t="s">
        <v>47</v>
      </c>
      <c r="F24" s="20" t="s">
        <v>103</v>
      </c>
      <c r="G24" s="20" t="s">
        <v>28</v>
      </c>
      <c r="H24" s="14" t="s">
        <v>49</v>
      </c>
      <c r="I24" s="14" t="s">
        <v>50</v>
      </c>
      <c r="J24" s="21" t="s">
        <v>125</v>
      </c>
      <c r="K24" s="22" t="s">
        <v>22</v>
      </c>
      <c r="L24" s="22" t="s">
        <v>31</v>
      </c>
      <c r="M24" s="23">
        <v>5536</v>
      </c>
      <c r="N24" s="23">
        <f>410+24+1022+1328</f>
        <v>2784</v>
      </c>
      <c r="O24" s="23">
        <f>600.11+634.2+749.7</f>
        <v>1984.01</v>
      </c>
      <c r="P24" s="23"/>
      <c r="Q24" s="23"/>
      <c r="R24" s="23"/>
      <c r="S24" s="23">
        <v>414</v>
      </c>
      <c r="T24" s="23"/>
      <c r="U24" s="23">
        <f>SUM(N24:T24)</f>
        <v>5182.01</v>
      </c>
      <c r="V24" s="23">
        <f>M24-U24</f>
        <v>353.98999999999978</v>
      </c>
      <c r="W24" s="23"/>
      <c r="X24" s="31">
        <v>45727</v>
      </c>
      <c r="Y24" s="24" t="s">
        <v>139</v>
      </c>
      <c r="Z24" s="26" t="s">
        <v>130</v>
      </c>
    </row>
    <row r="25" spans="1:26" s="6" customFormat="1" ht="32.25" customHeight="1" x14ac:dyDescent="0.25">
      <c r="A25"/>
      <c r="B25" s="4"/>
      <c r="C25" s="4"/>
      <c r="D25" s="5"/>
      <c r="G25" s="4"/>
      <c r="I25" s="14"/>
      <c r="J25" s="4"/>
      <c r="K25" s="4"/>
      <c r="L25" s="4"/>
      <c r="M25" s="10"/>
      <c r="N25" s="11"/>
      <c r="O25" s="11"/>
      <c r="P25" s="11"/>
      <c r="Q25" s="11"/>
      <c r="R25" s="11"/>
      <c r="S25" s="11"/>
      <c r="T25" s="11"/>
      <c r="U25" s="8"/>
      <c r="V25" s="11"/>
      <c r="W25" s="11"/>
      <c r="X25" s="12"/>
      <c r="Y25" s="13"/>
      <c r="Z25" s="13"/>
    </row>
    <row r="26" spans="1:26" s="6" customFormat="1" ht="32.25" customHeight="1" x14ac:dyDescent="0.25">
      <c r="A26" s="7"/>
      <c r="B26" s="4"/>
      <c r="C26" s="4"/>
      <c r="D26" s="5"/>
      <c r="G26" s="4"/>
      <c r="I26" s="14"/>
      <c r="J26" s="4"/>
      <c r="K26" s="4"/>
      <c r="L26" s="4"/>
      <c r="M26" s="10"/>
      <c r="N26" s="11"/>
      <c r="O26" s="11"/>
      <c r="P26" s="11"/>
      <c r="Q26" s="11"/>
      <c r="R26" s="11"/>
      <c r="S26" s="11"/>
      <c r="T26" s="11"/>
      <c r="U26" s="8"/>
      <c r="V26" s="11"/>
      <c r="W26" s="11"/>
      <c r="X26" s="12"/>
      <c r="Y26" s="13"/>
      <c r="Z26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2025-03-18T18:22:26Z</dcterms:modified>
</cp:coreProperties>
</file>