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ADMON 2026\TRANSPARENCIA\Viaticos\"/>
    </mc:Choice>
  </mc:AlternateContent>
  <xr:revisionPtr revIDLastSave="0" documentId="8_{7E5C5127-CEF1-437B-AB73-545F9240E04F}" xr6:coauthVersionLast="47" xr6:coauthVersionMax="47" xr10:uidLastSave="{00000000-0000-0000-0000-000000000000}"/>
  <bookViews>
    <workbookView xWindow="165" yWindow="465" windowWidth="14355" windowHeight="139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O10" i="1"/>
  <c r="N10" i="1"/>
  <c r="U10" i="1" s="1"/>
  <c r="W10" i="1" s="1"/>
  <c r="S9" i="1"/>
  <c r="U9" i="1" s="1"/>
  <c r="R7" i="1"/>
  <c r="U7" i="1" s="1"/>
  <c r="V7" i="1" s="1"/>
  <c r="T6" i="1"/>
  <c r="S6" i="1"/>
  <c r="U6" i="1" s="1"/>
  <c r="T5" i="1"/>
  <c r="S5" i="1"/>
  <c r="U5" i="1" s="1"/>
  <c r="T4" i="1"/>
  <c r="S4" i="1"/>
  <c r="U4" i="1" s="1"/>
  <c r="T3" i="1"/>
  <c r="S3" i="1"/>
  <c r="O3" i="1"/>
  <c r="N3" i="1"/>
  <c r="S2" i="1"/>
  <c r="O2" i="1"/>
  <c r="N2" i="1"/>
  <c r="U2" i="1" s="1"/>
  <c r="W2" i="1" s="1"/>
  <c r="U3" i="1" l="1"/>
  <c r="W3" i="1" s="1"/>
</calcChain>
</file>

<file path=xl/sharedStrings.xml><?xml version="1.0" encoding="utf-8"?>
<sst xmlns="http://schemas.openxmlformats.org/spreadsheetml/2006/main" count="134" uniqueCount="86">
  <si>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</si>
  <si>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</si>
  <si>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</si>
  <si>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</si>
  <si>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</si>
  <si>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</si>
  <si>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</si>
  <si>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</si>
  <si>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</si>
  <si>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</si>
  <si>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</si>
  <si>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</si>
  <si>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</si>
  <si>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</si>
  <si>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</si>
  <si>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</si>
  <si>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</si>
  <si>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</si>
  <si>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</si>
  <si>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</si>
  <si>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</si>
  <si>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</si>
  <si>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</si>
  <si>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</si>
  <si>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</si>
  <si>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</si>
  <si>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</si>
  <si>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 xml:space="preserve">DELEG INST DE LA PPNNA        </t>
  </si>
  <si>
    <t>GDL, JAL</t>
  </si>
  <si>
    <t>ALIMENTOS Y HOSPEDAJE</t>
  </si>
  <si>
    <t>PAGARE</t>
  </si>
  <si>
    <t>TRANSF</t>
  </si>
  <si>
    <t>CONTROL Y MTTO VEHICULOS OFICIALES</t>
  </si>
  <si>
    <t>ADMINISTRATIVA</t>
  </si>
  <si>
    <t>DELEGADA</t>
  </si>
  <si>
    <t>CHOFER</t>
  </si>
  <si>
    <t>CENTROS ASISTENCIALES VARIOS</t>
  </si>
  <si>
    <t>°012</t>
  </si>
  <si>
    <t>°013</t>
  </si>
  <si>
    <t>°014</t>
  </si>
  <si>
    <t>°015</t>
  </si>
  <si>
    <t>°016</t>
  </si>
  <si>
    <t>ADRIAN HERRERA RAMOS</t>
  </si>
  <si>
    <t>PROGRAMAS</t>
  </si>
  <si>
    <t>COORDINADOR GENERAL</t>
  </si>
  <si>
    <t>°008</t>
  </si>
  <si>
    <t>ANAY CANDELARIA ARREDONDO ESQUEDA Y LAURA</t>
  </si>
  <si>
    <t>PROFESIONISTA ESPECIALIZADO B ABOGADO</t>
  </si>
  <si>
    <t>MIERCOLES 11  FEBRERO 2026</t>
  </si>
  <si>
    <t>HOSPITAL CIVIL, FRAY ANTONIO ALCALDE</t>
  </si>
  <si>
    <t xml:space="preserve">ALIMENTOS </t>
  </si>
  <si>
    <t xml:space="preserve">TRASLADO DE MENOR E.C.P.T. A CITAS MEDICAS </t>
  </si>
  <si>
    <t>°009</t>
  </si>
  <si>
    <t>MARIBEL ROJO RUIZ</t>
  </si>
  <si>
    <t>MIERCOLES 11 A VIERNES 13 FEBRERO 2026</t>
  </si>
  <si>
    <t>JUZGADO ESPECIALIZADO</t>
  </si>
  <si>
    <t>ALIMENTOS, HOSPEDAJE,  COMBUSTIBLE Y PEAJES</t>
  </si>
  <si>
    <t>ASISTIR A AUDIENCIA PARA RATIFICACION DE ADOPCION  DILIGENCIAS VARIAS</t>
  </si>
  <si>
    <t>°010</t>
  </si>
  <si>
    <t>PROFESIONISTA ESPECIALIZADO PSICOLOGO</t>
  </si>
  <si>
    <t>MIERCOLES 11, JUEVES 12 Y VIERNES 13 FEBRERO 2026</t>
  </si>
  <si>
    <t>ACOMPAÑAMIENTO DE MENOR A SU INGRESO A CENTROS ASISTENCIAL Y TRASLADO DE INSUMOS A CENTROS ASISTENCIALES</t>
  </si>
  <si>
    <t>°011</t>
  </si>
  <si>
    <t>SONIA CURIEL CRISOSTO</t>
  </si>
  <si>
    <t>PROFESIONISTA ESPECIALIZADO  ABOGADO C</t>
  </si>
  <si>
    <t>TRASLADO DE INSUMOS A CENTROS ASISTENCIALES</t>
  </si>
  <si>
    <t>ABOGADO COMISONADO</t>
  </si>
  <si>
    <t>COORDINACION CADIS</t>
  </si>
  <si>
    <t>MARIA LIVIER TAMAYO GARCIA</t>
  </si>
  <si>
    <t>VIERNES 13 FEBRERO 2026</t>
  </si>
  <si>
    <t>DIF JALISCO SALA MADRE TERESA</t>
  </si>
  <si>
    <t>ALIMENTOS, TRANSP INTE Y TERRESTRES</t>
  </si>
  <si>
    <t>CAPACITACIÓN SOBRE LA INTRODUCCION A LA CRIANZA CON TERNURA</t>
  </si>
  <si>
    <t>CANCELADO</t>
  </si>
  <si>
    <t xml:space="preserve">LAURA </t>
  </si>
  <si>
    <t>JUEVES 12 Y VIERNES 13 FEBRERO 2026</t>
  </si>
  <si>
    <t xml:space="preserve">JOSE LUCAS ESCOBAR GARCIA  </t>
  </si>
  <si>
    <t xml:space="preserve">TRASLADO DE PERSONAL PROCURADURIA Y MENOR E.C.P.T. A CITAS MEDICAS </t>
  </si>
  <si>
    <t>JOSE LUIS PULIDO GUERRA</t>
  </si>
  <si>
    <t>3:00AM SALIDA DE OF CENTRALES A RISE/3:40AM SALIDA DE RISE/8:45AM LLEGADA A HOSPITAL CIVIL/12:00PM SALIDA DE HOSPITAL/1:30PM SALIDA DE GDL/7:30PM LLEGADA A OF CENTRALES DE VTA</t>
  </si>
  <si>
    <r>
      <t xml:space="preserve">MIE 11 FEB. </t>
    </r>
    <r>
      <rPr>
        <sz val="8"/>
        <color theme="1"/>
        <rFont val="Calibri"/>
        <family val="2"/>
        <scheme val="minor"/>
      </rPr>
      <t>8:00PM ALIDA DE VTA A GDL/12:30AM LLEGADA A GDL/1:00AM INGRESO A HOTEL</t>
    </r>
    <r>
      <rPr>
        <b/>
        <sz val="8"/>
        <color theme="1"/>
        <rFont val="Calibri"/>
        <family val="2"/>
        <scheme val="minor"/>
      </rPr>
      <t xml:space="preserve">/ JUE 12 FEB. </t>
    </r>
    <r>
      <rPr>
        <sz val="8"/>
        <color theme="1"/>
        <rFont val="Calibri"/>
        <family val="2"/>
        <scheme val="minor"/>
      </rPr>
      <t>9:00AM SALIDA HOTEL 10:00AM LLEGADA A CD. NIÑEZ/12:35PM SALIDA C. NIÑEZ/1:00PM REGISTRO CIVIL/2:00PM HOGAR CABAÑAS/2:30PM SALIDA DE HOGAR CABAÑAS/5PM TRSLADO ALBERGUE FORTALEZA DE VIDA/6:30PM SALIDA FORTALEZA DE VIDA/8:30PM TRASLADO DE HOSPITAL MATERNO INFANTIL/11:30 SALIDA DE HOSPITAL/12:00AM LLEGADA A HOTEL/</t>
    </r>
    <r>
      <rPr>
        <b/>
        <sz val="8"/>
        <color theme="1"/>
        <rFont val="Calibri"/>
        <family val="2"/>
        <scheme val="minor"/>
      </rPr>
      <t xml:space="preserve">VIE 13 FEB </t>
    </r>
    <r>
      <rPr>
        <sz val="8"/>
        <color theme="1"/>
        <rFont val="Calibri"/>
        <family val="2"/>
        <scheme val="minor"/>
      </rPr>
      <t>11:30AM SALIDA HOTEL/1:00PM DIF ZAPOPAN/2:30PM CASA HOGAR REFUGIO STA ESPERANZA/2:50 REGISTRO CIVIL ZAPOPAN/4:00PM SALIDA RESIGTRO CIVIL/4:30PM ENTREGA DE INSUMOS VARIOS A CENTROS ASIST./7:00PM SALIDA DE GDL/10:30PM LLEGADA A VTA/11:30 LLEGADAA RISE A ENTREGA DE MENOR</t>
    </r>
  </si>
  <si>
    <r>
      <t>MIE 11 FEB.</t>
    </r>
    <r>
      <rPr>
        <sz val="8"/>
        <color theme="1"/>
        <rFont val="Calibri"/>
        <family val="2"/>
        <scheme val="minor"/>
      </rPr>
      <t xml:space="preserve"> 7:00PM LLEGADA A OF CENTRALES/8:00PM SALIDA DE VTA A GDL/12:30AM LLEGADA A GDL/1:00AM INGRESO A HOTEL</t>
    </r>
    <r>
      <rPr>
        <b/>
        <sz val="8"/>
        <color theme="1"/>
        <rFont val="Calibri"/>
        <family val="2"/>
        <scheme val="minor"/>
      </rPr>
      <t xml:space="preserve">/ JUE 12 FEB. </t>
    </r>
    <r>
      <rPr>
        <sz val="8"/>
        <color theme="1"/>
        <rFont val="Calibri"/>
        <family val="2"/>
        <scheme val="minor"/>
      </rPr>
      <t>9:00AM SALIDA HOTEL 10:00AM LLEGADA A CD. NIÑEZ/11:30SM LLEGADA A REGISTRO CIVIL/2:00PM HOGAR CABAÑAS/2:30PM SALIDA DE HOGAR CABAÑAS/5PM TRSLADO ALBERGUE FORTALEZA DE VIDA/6:30PM SALIDA FORTALEZA DE VIDA/8:30PM TRASLADO DE HOSPITAL MATERNO INFANTIL/11:30 SALIDA DE HOSPITAL/12:00AM LLEGADA A HOTEL/</t>
    </r>
    <r>
      <rPr>
        <b/>
        <sz val="8"/>
        <color theme="1"/>
        <rFont val="Calibri"/>
        <family val="2"/>
        <scheme val="minor"/>
      </rPr>
      <t xml:space="preserve">VIE 13 FEB </t>
    </r>
    <r>
      <rPr>
        <sz val="8"/>
        <color theme="1"/>
        <rFont val="Calibri"/>
        <family val="2"/>
        <scheme val="minor"/>
      </rPr>
      <t>9:00AM SALIDA HOTEL/10:00AM FORTALEZA DE VIDA/12:00PM ACATLAN, JAL A VISION DEL MAÑANA/4:00PM JOCOTEPEC LUNAS Y MAREAS/7:00PM SALIDA DE GDL/10:30PM LLEGADA A VTA/11:30 LLEGADAA RISE A ENTREGA DE MENOR</t>
    </r>
  </si>
  <si>
    <r>
      <t>MIE 11 FEB.</t>
    </r>
    <r>
      <rPr>
        <sz val="8"/>
        <color theme="1"/>
        <rFont val="Calibri"/>
        <family val="2"/>
        <scheme val="minor"/>
      </rPr>
      <t xml:space="preserve"> 8:00PM SALIDA DE VTA A GDL/12:30AM LLEGADA A GDL/1:00AM INGRESO A HOTEL</t>
    </r>
    <r>
      <rPr>
        <b/>
        <sz val="8"/>
        <color theme="1"/>
        <rFont val="Calibri"/>
        <family val="2"/>
        <scheme val="minor"/>
      </rPr>
      <t>/ JUE 12 FEB. 8</t>
    </r>
    <r>
      <rPr>
        <sz val="8"/>
        <color theme="1"/>
        <rFont val="Calibri"/>
        <family val="2"/>
        <scheme val="minor"/>
      </rPr>
      <t>:30AM SALIDA HOTEL 8:50AM LLEGADA A CD. NIÑEZ/12:35PM SALIDA DE CD NIÑEZ/1:00PM TRASLADO REGISTRO CIVIL/1:30PM SALIDA DE REGISTRO CIVIL/2:00PM ARCHIVO REGISTRO CIVIL/3:00PM SALIDA DE REGISTRO CIVIL//5:00PM TRASLADO ALBERGUE FORTALEZA DE VIDA/6:30PM SALIDA FORTALEZA DE VIDA/8:30PM TRASLADO DE HOSPITAL MATERNO INFANTIL/11:30 SALIDA DE HOSPITAL/12:00AM LLEGADA A HOTEL/</t>
    </r>
    <r>
      <rPr>
        <b/>
        <sz val="8"/>
        <color theme="1"/>
        <rFont val="Calibri"/>
        <family val="2"/>
        <scheme val="minor"/>
      </rPr>
      <t>VIE 13 FEB</t>
    </r>
    <r>
      <rPr>
        <sz val="8"/>
        <color theme="1"/>
        <rFont val="Calibri"/>
        <family val="2"/>
        <scheme val="minor"/>
      </rPr>
      <t xml:space="preserve"> 7:30AM SALIDA HOTEL/8:00AM LLEGADA AL HOSPITAL/11:30AM LLGADA A HOTEL/1:00PM TRASLADO A DIF ZAPOPAN/1:45PM REGISRO CIVIL ZAPOPAN/4:00PM SALIDA REGISTRO CIVIL/4:30PM TRASLADO A ENTREGA DE INSUMOS VARIOS/7:00PM SALIDA DE GDL/10:30PM LLEGADA A VTA/11:30 LLEGADAA RISE A ENTREGA DE MENOR</t>
    </r>
  </si>
  <si>
    <r>
      <t>MIE 11 FEB.</t>
    </r>
    <r>
      <rPr>
        <sz val="8"/>
        <color theme="1"/>
        <rFont val="Calibri"/>
        <family val="2"/>
        <scheme val="minor"/>
      </rPr>
      <t xml:space="preserve"> 8:00PM SALIDA DE VTA A GDL/12:30AM LLEGADA A GDL/1:00AM INGRESO A HOTEL</t>
    </r>
    <r>
      <rPr>
        <b/>
        <sz val="8"/>
        <color theme="1"/>
        <rFont val="Calibri"/>
        <family val="2"/>
        <scheme val="minor"/>
      </rPr>
      <t>/ JUE 12 FEB. 8</t>
    </r>
    <r>
      <rPr>
        <sz val="8"/>
        <color theme="1"/>
        <rFont val="Calibri"/>
        <family val="2"/>
        <scheme val="minor"/>
      </rPr>
      <t>:30AM SALIDA HOTEL 8:50AM LLEGADA A CD. NIÑEZ/12:35PM SALIDA DE CD NIÑEZ/1:00PM TRASLADO REGISTRO CIVIL/1:30PM SALIDA DE REGISTRO CIVIL/2:00PM ARCHIVO REGISTRO CIVIL/3:00PM SALIDA DE REGISTRO CIVIL//5:00PM TRASLADO ALBERGUE FORTALEZA DE VIDA/6:30PM SALIDA FORTALEZA DE VIDA/8:30PM TRASLADO DE HOSPITAL MATERNO INFANTIL/11:30 SALIDA DE HOSPITAL/12:00AM LLEGADA A HOTEL/</t>
    </r>
    <r>
      <rPr>
        <b/>
        <sz val="8"/>
        <color theme="1"/>
        <rFont val="Calibri"/>
        <family val="2"/>
        <scheme val="minor"/>
      </rPr>
      <t>VIE 13 FEB</t>
    </r>
    <r>
      <rPr>
        <sz val="8"/>
        <color theme="1"/>
        <rFont val="Calibri"/>
        <family val="2"/>
        <scheme val="minor"/>
      </rPr>
      <t xml:space="preserve"> 8:30AM SALIDA HOTEL/9:00APM ARCHIVO GENERAL DEL REGISTRO CIVIL ZAPOPAN/12:00PM SALIDA REGISTRO CIVIL/12:30PM TRASLADO AL HOTEL/1:30PM TRASLADO A ENTREGA DE INSUMOS VARIOS/6:30PM TERMINO DE ENTREGAS/7:00PM SALIDA DE GDL/10:30PM LLEGADA A VTA/11:30 LLEGADAA RISE A ENTREGA DE MENOR</t>
    </r>
  </si>
  <si>
    <r>
      <t xml:space="preserve">12 FEB. </t>
    </r>
    <r>
      <rPr>
        <sz val="8"/>
        <color theme="1"/>
        <rFont val="Calibri"/>
        <family val="2"/>
        <scheme val="minor"/>
      </rPr>
      <t>5:00PM SALIDA A GDL/8:30PM LLEGADA A GDL/</t>
    </r>
    <r>
      <rPr>
        <b/>
        <sz val="8"/>
        <color theme="1"/>
        <rFont val="Calibri"/>
        <family val="2"/>
        <scheme val="minor"/>
      </rPr>
      <t xml:space="preserve">13 FEB. </t>
    </r>
    <r>
      <rPr>
        <sz val="8"/>
        <color theme="1"/>
        <rFont val="Calibri"/>
        <family val="2"/>
        <scheme val="minor"/>
      </rPr>
      <t>8:30AM TRASLADO ACLINICA DOWN/9:00AM INCIO CURSO/1:00PM FINDE CURSO E INICIO DE TALLER INFORMATIVO/2.30PM REUNION CON DIRECTOR DE DESARROLLO INFANTIL/3:30PM VIAJE /7:00PM REGRESO A VTA</t>
    </r>
  </si>
  <si>
    <r>
      <t xml:space="preserve">12 FEB. </t>
    </r>
    <r>
      <rPr>
        <sz val="10"/>
        <color theme="1"/>
        <rFont val="Calibri"/>
        <family val="2"/>
        <scheme val="minor"/>
      </rPr>
      <t>3:00PM SALIDA DE OF CENTRALES/4:30PM SALIDA D GDL/8:40PM LLEGADA FORTALEZA DE VIDA/10:30PM LLEGADA A HOTEL/</t>
    </r>
    <r>
      <rPr>
        <b/>
        <sz val="10"/>
        <color theme="1"/>
        <rFont val="Calibri"/>
        <family val="2"/>
        <scheme val="minor"/>
      </rPr>
      <t>13 FEB</t>
    </r>
    <r>
      <rPr>
        <sz val="10"/>
        <color theme="1"/>
        <rFont val="Calibri"/>
        <family val="2"/>
        <scheme val="minor"/>
      </rPr>
      <t>. 7:30AM SALIDA DEL HOTEL A HOSPITAL CIVIL/11:00AM SALIDA DEL HOTEL/1:00PM LLEGADA A DIF ZAPOPAN/2:30PM LLEGADA A "EL REFUGIO"/2:50PM LLEGADA REGISTRO CIVIL ZAPOPAN/4:00PM LLEGADA A "EL  REFUGIO/7:00PM SALIDA DE GDL A VTA/11:30PM LLEGADA A RISE/11:50PM LLEGADA A OFICINAS CENTRALES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</si>
</sst>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1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4" fontId="6" fillId="0" borderId="0" xfId="1" applyFont="1" applyFill="1" applyAlignment="1">
      <alignment vertical="center"/>
    </xf>
    <xf numFmtId="44" fontId="6" fillId="0" borderId="0" xfId="1" applyFont="1" applyFill="1" applyAlignment="1">
      <alignment horizontal="center" vertical="center"/>
    </xf>
    <xf numFmtId="0" fontId="7" fillId="0" borderId="0" xfId="0" applyFont="1" applyFill="1"/>
    <xf numFmtId="44" fontId="9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/>
    <xf numFmtId="44" fontId="3" fillId="0" borderId="0" xfId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workbookViewId="0">
      <pane ySplit="1" topLeftCell="A2" activePane="bottomLeft" state="frozen"/>
      <selection pane="bottomLeft" activeCell="V3" sqref="V3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14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s="35" customFormat="1" ht="90" x14ac:dyDescent="0.2">
      <c r="A2" s="28" t="s">
        <v>45</v>
      </c>
      <c r="B2" s="30" t="s">
        <v>26</v>
      </c>
      <c r="C2" s="30" t="s">
        <v>27</v>
      </c>
      <c r="D2" s="30" t="s">
        <v>46</v>
      </c>
      <c r="E2" s="30" t="s">
        <v>47</v>
      </c>
      <c r="F2" s="30" t="s">
        <v>48</v>
      </c>
      <c r="G2" s="31" t="s">
        <v>49</v>
      </c>
      <c r="H2" s="31" t="s">
        <v>28</v>
      </c>
      <c r="I2" s="31" t="s">
        <v>50</v>
      </c>
      <c r="J2" s="29" t="s">
        <v>51</v>
      </c>
      <c r="K2" s="32" t="s">
        <v>30</v>
      </c>
      <c r="L2" s="32" t="s">
        <v>31</v>
      </c>
      <c r="M2" s="33">
        <v>6510.38</v>
      </c>
      <c r="N2" s="33">
        <f>205+205+1328+1022</f>
        <v>2760</v>
      </c>
      <c r="O2" s="33">
        <f>1000+1143.94</f>
        <v>2143.94</v>
      </c>
      <c r="P2" s="33"/>
      <c r="Q2" s="33"/>
      <c r="R2" s="33"/>
      <c r="S2" s="33">
        <f>436+784+436</f>
        <v>1656</v>
      </c>
      <c r="T2" s="33"/>
      <c r="U2" s="34">
        <f t="shared" ref="U2:U7" si="0">SUM(N2:T2)</f>
        <v>6559.9400000000005</v>
      </c>
      <c r="W2" s="36">
        <f>U2-M2</f>
        <v>49.5600000000004</v>
      </c>
      <c r="X2" s="37">
        <v>46080</v>
      </c>
      <c r="Y2" s="47" t="s">
        <v>79</v>
      </c>
      <c r="Z2" s="38">
        <v>46071</v>
      </c>
    </row>
    <row r="3" spans="1:26" s="35" customFormat="1" ht="177.75" customHeight="1" x14ac:dyDescent="0.2">
      <c r="A3" s="28" t="s">
        <v>52</v>
      </c>
      <c r="B3" s="30" t="s">
        <v>26</v>
      </c>
      <c r="C3" s="30" t="s">
        <v>34</v>
      </c>
      <c r="D3" s="30" t="s">
        <v>53</v>
      </c>
      <c r="E3" s="30" t="s">
        <v>34</v>
      </c>
      <c r="F3" s="30" t="s">
        <v>54</v>
      </c>
      <c r="G3" s="31" t="s">
        <v>55</v>
      </c>
      <c r="H3" s="31" t="s">
        <v>28</v>
      </c>
      <c r="I3" s="31" t="s">
        <v>56</v>
      </c>
      <c r="J3" s="29" t="s">
        <v>57</v>
      </c>
      <c r="K3" s="32" t="s">
        <v>30</v>
      </c>
      <c r="L3" s="32" t="s">
        <v>31</v>
      </c>
      <c r="M3" s="33">
        <v>7773</v>
      </c>
      <c r="N3" s="33">
        <f>1022+410+1084</f>
        <v>2516</v>
      </c>
      <c r="O3" s="33">
        <f>1227.94+1177.11+597.77</f>
        <v>3002.82</v>
      </c>
      <c r="P3" s="33"/>
      <c r="Q3" s="33"/>
      <c r="R3" s="33"/>
      <c r="S3" s="33">
        <f>109+109+196+109+109+196+109</f>
        <v>937</v>
      </c>
      <c r="T3" s="33">
        <f>785*2</f>
        <v>1570</v>
      </c>
      <c r="U3" s="34">
        <f t="shared" si="0"/>
        <v>8025.82</v>
      </c>
      <c r="W3" s="36">
        <f>M3-U3</f>
        <v>-252.81999999999971</v>
      </c>
      <c r="X3" s="37">
        <v>46080</v>
      </c>
      <c r="Y3" s="48" t="s">
        <v>80</v>
      </c>
      <c r="Z3" s="38">
        <v>46078</v>
      </c>
    </row>
    <row r="4" spans="1:26" s="35" customFormat="1" ht="126" customHeight="1" x14ac:dyDescent="0.2">
      <c r="A4" s="28" t="s">
        <v>58</v>
      </c>
      <c r="B4" s="30" t="s">
        <v>26</v>
      </c>
      <c r="C4" s="30" t="s">
        <v>27</v>
      </c>
      <c r="D4" s="30" t="s">
        <v>42</v>
      </c>
      <c r="E4" s="30" t="s">
        <v>59</v>
      </c>
      <c r="F4" s="30" t="s">
        <v>60</v>
      </c>
      <c r="G4" s="31" t="s">
        <v>36</v>
      </c>
      <c r="H4" s="31" t="s">
        <v>28</v>
      </c>
      <c r="I4" s="31" t="s">
        <v>29</v>
      </c>
      <c r="J4" s="31" t="s">
        <v>61</v>
      </c>
      <c r="K4" s="32" t="s">
        <v>30</v>
      </c>
      <c r="L4" s="32" t="s">
        <v>31</v>
      </c>
      <c r="M4" s="33">
        <v>2812</v>
      </c>
      <c r="N4" s="33"/>
      <c r="O4" s="33"/>
      <c r="P4" s="33"/>
      <c r="Q4" s="33"/>
      <c r="R4" s="33"/>
      <c r="S4" s="33">
        <f>109+218+392+109+109+196+109</f>
        <v>1242</v>
      </c>
      <c r="T4" s="33">
        <f>785*2</f>
        <v>1570</v>
      </c>
      <c r="U4" s="33">
        <f t="shared" si="0"/>
        <v>2812</v>
      </c>
      <c r="W4" s="39"/>
      <c r="X4" s="37"/>
      <c r="Y4" s="48" t="s">
        <v>81</v>
      </c>
      <c r="Z4" s="38">
        <v>46078</v>
      </c>
    </row>
    <row r="5" spans="1:26" s="35" customFormat="1" ht="200.25" customHeight="1" x14ac:dyDescent="0.2">
      <c r="A5" s="28" t="s">
        <v>62</v>
      </c>
      <c r="B5" s="30" t="s">
        <v>26</v>
      </c>
      <c r="C5" s="30" t="s">
        <v>27</v>
      </c>
      <c r="D5" s="30" t="s">
        <v>63</v>
      </c>
      <c r="E5" s="30" t="s">
        <v>64</v>
      </c>
      <c r="F5" s="30" t="s">
        <v>60</v>
      </c>
      <c r="G5" s="31" t="s">
        <v>36</v>
      </c>
      <c r="H5" s="31" t="s">
        <v>28</v>
      </c>
      <c r="I5" s="31" t="s">
        <v>29</v>
      </c>
      <c r="J5" s="31" t="s">
        <v>65</v>
      </c>
      <c r="K5" s="32" t="s">
        <v>30</v>
      </c>
      <c r="L5" s="32" t="s">
        <v>31</v>
      </c>
      <c r="M5" s="33">
        <v>2507</v>
      </c>
      <c r="N5" s="33"/>
      <c r="O5" s="33"/>
      <c r="P5" s="33"/>
      <c r="Q5" s="33"/>
      <c r="R5" s="33"/>
      <c r="S5" s="33">
        <f>109+109+196+109+109+196+109</f>
        <v>937</v>
      </c>
      <c r="T5" s="33">
        <f>785*2</f>
        <v>1570</v>
      </c>
      <c r="U5" s="33">
        <f t="shared" si="0"/>
        <v>2507</v>
      </c>
      <c r="W5" s="39"/>
      <c r="X5" s="37"/>
      <c r="Y5" s="48" t="s">
        <v>82</v>
      </c>
      <c r="Z5" s="38">
        <v>46071</v>
      </c>
    </row>
    <row r="6" spans="1:26" s="35" customFormat="1" ht="184.5" customHeight="1" x14ac:dyDescent="0.2">
      <c r="A6" s="28" t="s">
        <v>37</v>
      </c>
      <c r="B6" s="30" t="s">
        <v>26</v>
      </c>
      <c r="C6" s="30" t="s">
        <v>27</v>
      </c>
      <c r="D6" s="30" t="s">
        <v>78</v>
      </c>
      <c r="E6" s="30" t="s">
        <v>66</v>
      </c>
      <c r="F6" s="30" t="s">
        <v>60</v>
      </c>
      <c r="G6" s="31" t="s">
        <v>36</v>
      </c>
      <c r="H6" s="31" t="s">
        <v>28</v>
      </c>
      <c r="I6" s="31" t="s">
        <v>29</v>
      </c>
      <c r="J6" s="31" t="s">
        <v>65</v>
      </c>
      <c r="K6" s="32" t="s">
        <v>30</v>
      </c>
      <c r="L6" s="32" t="s">
        <v>31</v>
      </c>
      <c r="M6" s="33">
        <v>2507</v>
      </c>
      <c r="N6" s="33"/>
      <c r="O6" s="33"/>
      <c r="P6" s="33"/>
      <c r="Q6" s="33"/>
      <c r="R6" s="33"/>
      <c r="S6" s="33">
        <f>109+109+196+109+109+196+109</f>
        <v>937</v>
      </c>
      <c r="T6" s="33">
        <f>785*2</f>
        <v>1570</v>
      </c>
      <c r="U6" s="33">
        <f t="shared" si="0"/>
        <v>2507</v>
      </c>
      <c r="W6" s="39"/>
      <c r="X6" s="37"/>
      <c r="Y6" s="48" t="s">
        <v>83</v>
      </c>
      <c r="Z6" s="38">
        <v>46079</v>
      </c>
    </row>
    <row r="7" spans="1:26" s="35" customFormat="1" ht="135" x14ac:dyDescent="0.2">
      <c r="A7" s="28" t="s">
        <v>38</v>
      </c>
      <c r="B7" s="30" t="s">
        <v>43</v>
      </c>
      <c r="C7" s="30" t="s">
        <v>67</v>
      </c>
      <c r="D7" s="30" t="s">
        <v>68</v>
      </c>
      <c r="E7" s="30" t="s">
        <v>44</v>
      </c>
      <c r="F7" s="30" t="s">
        <v>69</v>
      </c>
      <c r="G7" s="31" t="s">
        <v>70</v>
      </c>
      <c r="H7" s="31" t="s">
        <v>28</v>
      </c>
      <c r="I7" s="31" t="s">
        <v>71</v>
      </c>
      <c r="J7" s="29" t="s">
        <v>72</v>
      </c>
      <c r="K7" s="32" t="s">
        <v>30</v>
      </c>
      <c r="L7" s="32" t="s">
        <v>31</v>
      </c>
      <c r="M7" s="33">
        <v>2624</v>
      </c>
      <c r="N7" s="33"/>
      <c r="O7" s="33"/>
      <c r="P7" s="33"/>
      <c r="Q7" s="33">
        <v>878</v>
      </c>
      <c r="R7" s="33">
        <f>123+167.87</f>
        <v>290.87</v>
      </c>
      <c r="S7" s="33">
        <v>414</v>
      </c>
      <c r="T7" s="33"/>
      <c r="U7" s="33">
        <f t="shared" si="0"/>
        <v>1582.87</v>
      </c>
      <c r="V7" s="33">
        <f>M7-U7</f>
        <v>1041.1300000000001</v>
      </c>
      <c r="W7" s="39"/>
      <c r="X7" s="37">
        <v>46080</v>
      </c>
      <c r="Y7" s="48" t="s">
        <v>84</v>
      </c>
      <c r="Z7" s="38">
        <v>46080</v>
      </c>
    </row>
    <row r="8" spans="1:26" s="42" customFormat="1" ht="12.75" customHeight="1" x14ac:dyDescent="0.2">
      <c r="A8" s="41" t="s">
        <v>39</v>
      </c>
      <c r="B8" s="30" t="s">
        <v>26</v>
      </c>
      <c r="C8" s="30" t="s">
        <v>73</v>
      </c>
      <c r="D8" s="30" t="s">
        <v>74</v>
      </c>
      <c r="E8" s="30"/>
      <c r="F8" s="40"/>
      <c r="G8" s="31"/>
      <c r="M8" s="43"/>
      <c r="N8" s="43"/>
      <c r="O8" s="43"/>
      <c r="P8" s="43"/>
      <c r="Q8" s="43"/>
      <c r="R8" s="43"/>
      <c r="S8" s="43"/>
      <c r="T8" s="43"/>
      <c r="U8" s="43"/>
      <c r="W8" s="44"/>
      <c r="X8" s="45"/>
      <c r="Y8" s="46"/>
      <c r="Z8" s="46"/>
    </row>
    <row r="9" spans="1:26" s="35" customFormat="1" ht="87.75" customHeight="1" x14ac:dyDescent="0.2">
      <c r="A9" s="28" t="s">
        <v>40</v>
      </c>
      <c r="B9" s="30" t="s">
        <v>26</v>
      </c>
      <c r="C9" s="30" t="s">
        <v>27</v>
      </c>
      <c r="D9" s="30" t="s">
        <v>46</v>
      </c>
      <c r="E9" s="30" t="s">
        <v>47</v>
      </c>
      <c r="F9" s="30" t="s">
        <v>75</v>
      </c>
      <c r="G9" s="31" t="s">
        <v>49</v>
      </c>
      <c r="H9" s="31" t="s">
        <v>28</v>
      </c>
      <c r="I9" s="31" t="s">
        <v>29</v>
      </c>
      <c r="J9" s="29" t="s">
        <v>51</v>
      </c>
      <c r="K9" s="32" t="s">
        <v>30</v>
      </c>
      <c r="L9" s="32" t="s">
        <v>31</v>
      </c>
      <c r="M9" s="33">
        <v>2223</v>
      </c>
      <c r="N9" s="33"/>
      <c r="O9" s="33"/>
      <c r="P9" s="33"/>
      <c r="Q9" s="33"/>
      <c r="R9" s="33"/>
      <c r="S9" s="33">
        <f>392+218+218+392+218</f>
        <v>1438</v>
      </c>
      <c r="T9" s="33">
        <v>785</v>
      </c>
      <c r="U9" s="33">
        <f>SUM(N9:T9)</f>
        <v>2223</v>
      </c>
      <c r="W9" s="39"/>
      <c r="X9" s="37"/>
      <c r="Y9" s="48" t="s">
        <v>85</v>
      </c>
      <c r="Z9" s="38">
        <v>46078</v>
      </c>
    </row>
    <row r="10" spans="1:26" s="35" customFormat="1" ht="192" customHeight="1" x14ac:dyDescent="0.2">
      <c r="A10" s="28" t="s">
        <v>41</v>
      </c>
      <c r="B10" s="30" t="s">
        <v>33</v>
      </c>
      <c r="C10" s="30" t="s">
        <v>32</v>
      </c>
      <c r="D10" s="30" t="s">
        <v>76</v>
      </c>
      <c r="E10" s="30" t="s">
        <v>35</v>
      </c>
      <c r="F10" s="30" t="s">
        <v>75</v>
      </c>
      <c r="G10" s="31" t="s">
        <v>49</v>
      </c>
      <c r="H10" s="31" t="s">
        <v>28</v>
      </c>
      <c r="I10" s="31" t="s">
        <v>56</v>
      </c>
      <c r="J10" s="29" t="s">
        <v>77</v>
      </c>
      <c r="K10" s="32" t="s">
        <v>30</v>
      </c>
      <c r="L10" s="32" t="s">
        <v>31</v>
      </c>
      <c r="M10" s="33">
        <v>6386.01</v>
      </c>
      <c r="N10" s="33">
        <f>806+1328+410+306</f>
        <v>2850</v>
      </c>
      <c r="O10" s="33">
        <f>1262.69+1096.97</f>
        <v>2359.66</v>
      </c>
      <c r="P10" s="33"/>
      <c r="Q10" s="33"/>
      <c r="R10" s="33"/>
      <c r="S10" s="33">
        <f>414+196+109</f>
        <v>719</v>
      </c>
      <c r="T10" s="33">
        <f>785</f>
        <v>785</v>
      </c>
      <c r="U10" s="33">
        <f>SUM(N10:T10)</f>
        <v>6713.66</v>
      </c>
      <c r="W10" s="36">
        <f>U10-M10</f>
        <v>327.64999999999964</v>
      </c>
      <c r="X10" s="37">
        <v>46083</v>
      </c>
      <c r="Y10" s="48" t="s">
        <v>85</v>
      </c>
      <c r="Z10" s="38">
        <v>46080</v>
      </c>
    </row>
    <row r="11" spans="1:26" s="5" customFormat="1" ht="32.25" customHeight="1" x14ac:dyDescent="0.2">
      <c r="A11" s="15"/>
      <c r="B11" s="4"/>
      <c r="C11" s="4"/>
      <c r="E11" s="8"/>
      <c r="F11" s="13"/>
      <c r="G11" s="13"/>
      <c r="H11" s="13"/>
      <c r="I11" s="13"/>
      <c r="J11" s="17"/>
      <c r="K11" s="18"/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5"/>
      <c r="Y11" s="20"/>
      <c r="Z11" s="21"/>
    </row>
    <row r="12" spans="1:26" s="5" customFormat="1" ht="32.25" customHeight="1" x14ac:dyDescent="0.25">
      <c r="A12" s="15"/>
      <c r="B12" s="4"/>
      <c r="C12" s="4"/>
      <c r="E12" s="8"/>
      <c r="F12" s="13"/>
      <c r="G12" s="13"/>
      <c r="H12" s="13"/>
      <c r="I12" s="13"/>
      <c r="J12" s="17"/>
      <c r="K12" s="18"/>
      <c r="L12" s="18"/>
      <c r="M12" s="19"/>
      <c r="N12" s="19"/>
      <c r="O12" s="19"/>
      <c r="P12" s="19"/>
      <c r="Q12" s="19"/>
      <c r="R12" s="19"/>
      <c r="S12" s="19"/>
      <c r="T12" s="19"/>
      <c r="U12" s="19"/>
      <c r="V12"/>
      <c r="W12"/>
      <c r="X12"/>
      <c r="Y12" s="20"/>
      <c r="Z12" s="22"/>
    </row>
    <row r="13" spans="1:26" s="5" customFormat="1" ht="32.25" customHeight="1" x14ac:dyDescent="0.25">
      <c r="A13" s="15"/>
      <c r="B13" s="4"/>
      <c r="C13" s="4"/>
      <c r="E13" s="8"/>
      <c r="F13" s="13"/>
      <c r="G13" s="13"/>
      <c r="H13" s="13"/>
      <c r="I13" s="13"/>
      <c r="J13" s="17"/>
      <c r="K13" s="18"/>
      <c r="L13" s="18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/>
      <c r="Y13" s="20"/>
      <c r="Z13" s="22"/>
    </row>
    <row r="14" spans="1:26" s="5" customFormat="1" ht="32.25" customHeight="1" x14ac:dyDescent="0.2">
      <c r="A14" s="15"/>
      <c r="B14" s="4"/>
      <c r="C14" s="4"/>
      <c r="E14" s="8"/>
      <c r="F14" s="13"/>
      <c r="G14" s="13"/>
      <c r="H14" s="13"/>
      <c r="I14" s="13"/>
      <c r="J14" s="17"/>
      <c r="K14" s="18"/>
      <c r="L14" s="18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26"/>
      <c r="Y14" s="20"/>
      <c r="Z14" s="22"/>
    </row>
    <row r="15" spans="1:26" s="5" customFormat="1" ht="32.25" customHeight="1" x14ac:dyDescent="0.25">
      <c r="A15" s="15"/>
      <c r="B15" s="4"/>
      <c r="C15" s="4"/>
      <c r="E15" s="8"/>
      <c r="F15" s="13"/>
      <c r="G15" s="13"/>
      <c r="H15" s="13"/>
      <c r="I15" s="13"/>
      <c r="J15" s="17"/>
      <c r="K15" s="18"/>
      <c r="L15" s="18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/>
      <c r="Y15" s="20"/>
      <c r="Z15" s="22"/>
    </row>
    <row r="16" spans="1:26" s="5" customFormat="1" ht="32.25" customHeight="1" x14ac:dyDescent="0.25">
      <c r="A16" s="23"/>
      <c r="B16" s="4"/>
      <c r="C16" s="4"/>
      <c r="E16" s="8"/>
      <c r="F16" s="13"/>
      <c r="G16" s="13"/>
      <c r="H16" s="13"/>
      <c r="I16" s="13"/>
      <c r="J16" s="17"/>
      <c r="K16" s="4"/>
      <c r="L16" s="4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7"/>
      <c r="Y16" s="20"/>
      <c r="Z16" s="22"/>
    </row>
    <row r="17" spans="1:26" s="5" customFormat="1" ht="32.25" customHeight="1" x14ac:dyDescent="0.25">
      <c r="A17" s="15"/>
      <c r="B17" s="4"/>
      <c r="C17" s="4"/>
      <c r="E17" s="8"/>
      <c r="F17" s="13"/>
      <c r="G17" s="13"/>
      <c r="H17" s="13"/>
      <c r="I17" s="13"/>
      <c r="J17" s="17"/>
      <c r="K17" s="18"/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/>
      <c r="Y17" s="20"/>
      <c r="Z17" s="22"/>
    </row>
    <row r="18" spans="1:26" s="5" customFormat="1" ht="32.25" customHeight="1" x14ac:dyDescent="0.25">
      <c r="A18" s="15"/>
      <c r="B18" s="4"/>
      <c r="C18" s="4"/>
      <c r="E18" s="8"/>
      <c r="F18" s="13"/>
      <c r="G18" s="13"/>
      <c r="H18" s="13"/>
      <c r="I18" s="13"/>
      <c r="J18" s="17"/>
      <c r="K18" s="18"/>
      <c r="L18" s="18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/>
      <c r="Y18" s="20"/>
      <c r="Z18" s="22"/>
    </row>
    <row r="19" spans="1:26" s="5" customFormat="1" ht="32.25" customHeight="1" x14ac:dyDescent="0.2">
      <c r="A19" s="15"/>
      <c r="B19" s="4"/>
      <c r="C19" s="4"/>
      <c r="E19" s="16"/>
      <c r="F19" s="13"/>
      <c r="G19" s="13"/>
      <c r="H19" s="13"/>
      <c r="I19" s="13"/>
      <c r="J19" s="17"/>
      <c r="K19" s="18"/>
      <c r="L19" s="18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4"/>
      <c r="Y19" s="20"/>
      <c r="Z19" s="22"/>
    </row>
    <row r="20" spans="1:26" s="5" customFormat="1" ht="32.25" customHeight="1" x14ac:dyDescent="0.2">
      <c r="A20" s="15"/>
      <c r="B20" s="4"/>
      <c r="C20" s="4"/>
      <c r="E20" s="8"/>
      <c r="F20" s="13"/>
      <c r="G20" s="13"/>
      <c r="H20" s="13"/>
      <c r="I20" s="13"/>
      <c r="J20" s="17"/>
      <c r="K20" s="18"/>
      <c r="L20" s="18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24"/>
      <c r="Y20" s="20"/>
      <c r="Z20" s="22"/>
    </row>
    <row r="21" spans="1:26" s="5" customFormat="1" ht="32.25" customHeight="1" x14ac:dyDescent="0.2">
      <c r="A21" s="15"/>
      <c r="B21" s="4"/>
      <c r="C21" s="4"/>
      <c r="E21" s="8"/>
      <c r="F21" s="13"/>
      <c r="G21" s="13"/>
      <c r="H21" s="13"/>
      <c r="I21" s="13"/>
      <c r="J21" s="17"/>
      <c r="K21" s="18"/>
      <c r="L21" s="18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4"/>
      <c r="Y21" s="20"/>
      <c r="Z21" s="22"/>
    </row>
    <row r="22" spans="1:26" s="5" customFormat="1" ht="32.25" customHeight="1" x14ac:dyDescent="0.2">
      <c r="A22" s="15"/>
      <c r="B22" s="4"/>
      <c r="C22" s="4"/>
      <c r="E22" s="8"/>
      <c r="F22" s="13"/>
      <c r="G22" s="13"/>
      <c r="H22" s="13"/>
      <c r="I22" s="13"/>
      <c r="J22" s="17"/>
      <c r="K22" s="18"/>
      <c r="L22" s="18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4"/>
      <c r="Y22" s="20"/>
      <c r="Z22" s="22"/>
    </row>
    <row r="23" spans="1:26" s="5" customFormat="1" ht="32.25" customHeight="1" x14ac:dyDescent="0.25">
      <c r="A23"/>
      <c r="B23" s="4"/>
      <c r="C23" s="4"/>
      <c r="G23" s="4"/>
      <c r="I23" s="13"/>
      <c r="J23" s="4"/>
      <c r="K23" s="4"/>
      <c r="L23" s="4"/>
      <c r="M23" s="9"/>
      <c r="N23" s="10"/>
      <c r="O23" s="10"/>
      <c r="P23" s="10"/>
      <c r="Q23" s="10"/>
      <c r="R23" s="10"/>
      <c r="S23" s="10"/>
      <c r="T23" s="10"/>
      <c r="U23" s="7"/>
      <c r="V23" s="10"/>
      <c r="W23" s="10"/>
      <c r="X23" s="11"/>
      <c r="Y23" s="12"/>
      <c r="Z23" s="12"/>
    </row>
    <row r="24" spans="1:26" s="5" customFormat="1" ht="32.25" customHeight="1" x14ac:dyDescent="0.25">
      <c r="A24" s="6"/>
      <c r="B24" s="4"/>
      <c r="C24" s="4"/>
      <c r="G24" s="4"/>
      <c r="I24" s="13"/>
      <c r="J24" s="4"/>
      <c r="K24" s="4"/>
      <c r="L24" s="4"/>
      <c r="M24" s="9"/>
      <c r="N24" s="10"/>
      <c r="O24" s="10"/>
      <c r="P24" s="10"/>
      <c r="Q24" s="10"/>
      <c r="R24" s="10"/>
      <c r="S24" s="10"/>
      <c r="T24" s="10"/>
      <c r="U24" s="7"/>
      <c r="V24" s="10"/>
      <c r="W24" s="10"/>
      <c r="X24" s="11"/>
      <c r="Y24" s="12"/>
      <c r="Z2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2026-05-15T16:26:47Z</dcterms:modified>
</cp:coreProperties>
</file>