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imos\tesoreria\AÑO 2024\ROSARIO\TRANSPARENCIA\"/>
    </mc:Choice>
  </mc:AlternateContent>
  <bookViews>
    <workbookView xWindow="0" yWindow="0" windowWidth="16350" windowHeight="97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N16" i="1"/>
  <c r="U16" i="1" s="1"/>
  <c r="V16" i="1" s="1"/>
  <c r="U15" i="1"/>
  <c r="T14" i="1"/>
  <c r="S14" i="1"/>
  <c r="Q14" i="1"/>
  <c r="S13" i="1"/>
  <c r="U13" i="1" s="1"/>
  <c r="V13" i="1" s="1"/>
  <c r="S12" i="1"/>
  <c r="O12" i="1"/>
  <c r="N12" i="1"/>
  <c r="U11" i="1"/>
  <c r="V11" i="1" s="1"/>
  <c r="S10" i="1"/>
  <c r="U10" i="1" s="1"/>
  <c r="V10" i="1" s="1"/>
  <c r="U9" i="1"/>
  <c r="R8" i="1"/>
  <c r="U8" i="1" s="1"/>
  <c r="V8" i="1" s="1"/>
  <c r="S7" i="1"/>
  <c r="R7" i="1"/>
  <c r="S6" i="1"/>
  <c r="U6" i="1" s="1"/>
  <c r="V6" i="1" s="1"/>
  <c r="S5" i="1"/>
  <c r="R5" i="1"/>
  <c r="S4" i="1"/>
  <c r="O4" i="1"/>
  <c r="N4" i="1"/>
  <c r="S3" i="1"/>
  <c r="U3" i="1" s="1"/>
  <c r="S2" i="1"/>
  <c r="U2" i="1" s="1"/>
  <c r="V2" i="1" s="1"/>
  <c r="U5" i="1" l="1"/>
  <c r="V5" i="1" s="1"/>
  <c r="U7" i="1"/>
  <c r="U4" i="1"/>
  <c r="V4" i="1" s="1"/>
  <c r="U12" i="1"/>
  <c r="V12" i="1" s="1"/>
  <c r="U14" i="1"/>
</calcChain>
</file>

<file path=xl/sharedStrings.xml><?xml version="1.0" encoding="utf-8"?>
<sst xmlns="http://schemas.openxmlformats.org/spreadsheetml/2006/main" count="234" uniqueCount="109">
  <si>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</si>
  <si>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</si>
  <si>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</si>
  <si>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</si>
  <si>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</si>
  <si>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</si>
  <si>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</si>
  <si>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</si>
  <si>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</si>
  <si>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</si>
  <si>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</si>
  <si>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</si>
  <si>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</si>
  <si>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</si>
  <si>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</si>
  <si>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</si>
  <si>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</si>
  <si>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</si>
  <si>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</si>
  <si>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</si>
  <si>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</si>
  <si>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</si>
  <si>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</si>
  <si>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</si>
  <si>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</si>
  <si>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</si>
  <si>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DIRECCION</t>
  </si>
  <si>
    <t>GDL, JAL</t>
  </si>
  <si>
    <t>PAGARE</t>
  </si>
  <si>
    <t>TRANSF</t>
  </si>
  <si>
    <t xml:space="preserve">DELEG INST DE LA PPNNA        </t>
  </si>
  <si>
    <t>ADMINISTRATIVA</t>
  </si>
  <si>
    <t>CONTROL Y MTTO VEHICULOS OFICIALES</t>
  </si>
  <si>
    <t xml:space="preserve">CHOFER           </t>
  </si>
  <si>
    <t>PROFESIONISTA ESPECIALIZADO C ABOGADO</t>
  </si>
  <si>
    <t>SE REALIZO LA COMISION DE MANERA SATISFACTORIA</t>
  </si>
  <si>
    <t>JOSE LUCAS ESCOBAR GARCIA</t>
  </si>
  <si>
    <t xml:space="preserve">JONATHAN ALEXIS BERNAL RODRIGUEZ           </t>
  </si>
  <si>
    <t>PROGRAMAS</t>
  </si>
  <si>
    <t>DIF JALISCO  en Ave. Alcalde #1220 Col. Miraflores</t>
  </si>
  <si>
    <t>ASISTENCIA ALIMENARIA</t>
  </si>
  <si>
    <t>ALIMENTOS Y HOSPEDAJE</t>
  </si>
  <si>
    <t>OPERADOR A</t>
  </si>
  <si>
    <t>JOSE DE JESUS ROMERO DIAZ</t>
  </si>
  <si>
    <t>ANAY CANDELARIA ARREDONDO ESQUEDA</t>
  </si>
  <si>
    <t>PROFESIONISTA ESPECIALIZADO B ABOGADO</t>
  </si>
  <si>
    <t>FABIOLA MORAN JIMENEZ</t>
  </si>
  <si>
    <t xml:space="preserve">PROFESIONISTA ESPECIALIZADO TRABAJADORA SOCIAL         </t>
  </si>
  <si>
    <t>°085</t>
  </si>
  <si>
    <t>°086</t>
  </si>
  <si>
    <t>°087</t>
  </si>
  <si>
    <t>°088</t>
  </si>
  <si>
    <t>°089</t>
  </si>
  <si>
    <t>°090</t>
  </si>
  <si>
    <t>°091</t>
  </si>
  <si>
    <t>°092</t>
  </si>
  <si>
    <t>°093</t>
  </si>
  <si>
    <t>°094</t>
  </si>
  <si>
    <t>°095</t>
  </si>
  <si>
    <t>°096</t>
  </si>
  <si>
    <t>°097</t>
  </si>
  <si>
    <t>°098</t>
  </si>
  <si>
    <t>°099</t>
  </si>
  <si>
    <t>TRABAJO SOCIAL</t>
  </si>
  <si>
    <t>ANGELICA PATRICIA AGUILAR GUTIERREZ</t>
  </si>
  <si>
    <t>JOSE LUIS CHAVEZ CARDENAS</t>
  </si>
  <si>
    <t>FERNANDO DIAZ GARCIA</t>
  </si>
  <si>
    <t>KRISLA SHIRLEY BERNARDINO MORA</t>
  </si>
  <si>
    <t xml:space="preserve">CHRISTOPHER MANUEL FLORES PEREZ               </t>
  </si>
  <si>
    <t>KAREN LIZBETH CUEVA LIMA</t>
  </si>
  <si>
    <t>BRENDA ROXANA JOYA JOYA</t>
  </si>
  <si>
    <t>ADRIAN HERRERA RAMOS</t>
  </si>
  <si>
    <t>PROF. ESPECIALIZADO TRABAJADORA SOCIAL</t>
  </si>
  <si>
    <t>PROFESIONISTA ESPECIALIZADO B PSICOLOGO</t>
  </si>
  <si>
    <t>DELEGADO</t>
  </si>
  <si>
    <t>MIERCOLES 12 DE JUNIO 2024</t>
  </si>
  <si>
    <t>VIERNES 14 JUNIO 2024</t>
  </si>
  <si>
    <t>SABADO 15 A MIERCOLES 19 JUNIO 2024</t>
  </si>
  <si>
    <t>JUEVES 20 JUNIO 2024</t>
  </si>
  <si>
    <t>MARTES 25 Y MIERCOLES 26 JUNIO 2024</t>
  </si>
  <si>
    <t>LUNES 24 A JUEVES 27 JUNIO 2024</t>
  </si>
  <si>
    <t>VIERNES 28 JUNIO 2024</t>
  </si>
  <si>
    <t>CIUDAD NIÑEZ Y ALBERGUE FORTALEZA DE VIDA</t>
  </si>
  <si>
    <t>HOSPITAL CIVIL "DR. JUAN I. MENCHACA"</t>
  </si>
  <si>
    <t xml:space="preserve">MIGUEL BLANCO #883 COL. CENTRO </t>
  </si>
  <si>
    <t>JUZGADO RAMO CIVIL BUCERIAS, JUZGADO EN TEPIC, NAY</t>
  </si>
  <si>
    <t>OAXACA, OAX</t>
  </si>
  <si>
    <t>TEPIC, NAY</t>
  </si>
  <si>
    <t>ALIMENTOS, HOSPEDAJE, COMBUSTIBLE Y PEAJES REDONDO</t>
  </si>
  <si>
    <t>ALIMENTOS, AUTOBUS Y TRANSP INT</t>
  </si>
  <si>
    <t>ALIMENTOS Y TRANSPORTE INT</t>
  </si>
  <si>
    <t xml:space="preserve">ALIMENTOS, AUTOBUS </t>
  </si>
  <si>
    <t>ALIMENTOS, HOSPEDAJE, AUTOBUS REDONDO Y TRANSPORTE TERRESTRE</t>
  </si>
  <si>
    <t>ALIMENTOS, PEAJES</t>
  </si>
  <si>
    <t>TRASLADO  Y ACOMPAÑAMIENTO DE MENOR A ALBERGUE Y CIUDAD NIÑEZ</t>
  </si>
  <si>
    <t>TRASLADO DE PERSONAL DE PROCURADURIA Y 02 MENORES PARA SU TRALASDO A GDL</t>
  </si>
  <si>
    <t>ENTREGA DEL PRIMER PAQUETE DE COMITES DE CONTRALORIA SOCIAL</t>
  </si>
  <si>
    <t xml:space="preserve">ASISTIR A ENCUENTRO DE PROCURADURIAS MUNICIPALES DE PROTECCION DE NIÑAS, NIÑOS Y ADOLESCENTES. </t>
  </si>
  <si>
    <t>CAPACITACION PARA APLCIACION DE LA CONTRALORIA SOCIAL Y REVISION DE EXPEDIENTES</t>
  </si>
  <si>
    <t>ACUDIR A CITA MEDICA DE MENOR J.M.G.L.  EN EL HOSPITAL CIVIL "DR. JUAN I. MENCHACA" DE ESPECIALIDAD DE NEUMOLOGIA. Y ACOMPAÑAMIENTO DE MENOR A INGRESO DE REFUGIO</t>
  </si>
  <si>
    <t>CAPACITACION PARA CERTIFICACION BAJO EL MARCO ESTANDAR EC0497</t>
  </si>
  <si>
    <t>ACUDIR A DILIGENCIAS A JUZGADOS</t>
  </si>
  <si>
    <r>
      <t xml:space="preserve">MIE 12 JUN </t>
    </r>
    <r>
      <rPr>
        <sz val="11"/>
        <color theme="1"/>
        <rFont val="Calibri"/>
        <family val="2"/>
        <scheme val="minor"/>
      </rPr>
      <t xml:space="preserve">4:30AM PUNTO DE SALIDA CASA HOGAR VIDA NUEVA/5:00AM ACUDIR REFUGIO STA ESPERANZA/5:40AM SALIDA A GDL/9:00AM LLEGADA FORTALEZA DE VIDA A INGRESAR MENOR/11:00AM VISITA MENOR EN REFUGIO PARA DISCAPACIDAD/3:00PM TARSLADO CIUDAD NIÑEZ/3:30PM TRASLADO HOGARES CARIDAD/4:00PM COMIDA/5:00PM TARSALADO CASA JESUS Y MARIA/6:00PM TRASLADO CASA KAMAMI/7:00PM LLEGADA HOTEL/ </t>
    </r>
    <r>
      <rPr>
        <b/>
        <sz val="11"/>
        <color theme="1"/>
        <rFont val="Calibri"/>
        <family val="2"/>
        <scheme val="minor"/>
      </rPr>
      <t xml:space="preserve">JUE 13 JUN </t>
    </r>
    <r>
      <rPr>
        <sz val="11"/>
        <color theme="1"/>
        <rFont val="Calibri"/>
        <family val="2"/>
        <scheme val="minor"/>
      </rPr>
      <t>7:30AM SALIDA CAJIJITLAN FUNDACION MEX ME NECESITA/9:40AM DESAYUNO/10:00AM SALIDA A VTA/3:00PM LLEGADA A OF CENTRALES</t>
    </r>
  </si>
  <si>
    <t>3:45AM SALIDA DE VTA A GDL/7:30AM LLEGADA A GDL/8:00AM DESAYUNO/9:30AM LLEGADA A OFICINAS DIF JDL/11:30AM SALIDA DE GDL/4:00PM LLEGEDA A VTA</t>
  </si>
  <si>
    <r>
      <rPr>
        <b/>
        <sz val="10"/>
        <color theme="1"/>
        <rFont val="Calibri"/>
        <family val="2"/>
        <scheme val="minor"/>
      </rPr>
      <t xml:space="preserve">SABADO 15 JUN </t>
    </r>
    <r>
      <rPr>
        <sz val="10"/>
        <color theme="1"/>
        <rFont val="Calibri"/>
        <family val="2"/>
        <scheme val="minor"/>
      </rPr>
      <t>10:35AM SALIDA DE VTA A MEX/12:00PM AL AEROPUERTO/5:00PM SALIDA DE MEX A OAXACA/5:45PM LLEGADA A OAX/6:00PM TRASLADO A HOTEL/7:00PM LLEGADA A HOSPEDAJE/</t>
    </r>
    <r>
      <rPr>
        <b/>
        <sz val="10"/>
        <color theme="1"/>
        <rFont val="Calibri"/>
        <family val="2"/>
        <scheme val="minor"/>
      </rPr>
      <t xml:space="preserve">LUN 17 JUL </t>
    </r>
    <r>
      <rPr>
        <sz val="10"/>
        <color theme="1"/>
        <rFont val="Calibri"/>
        <family val="2"/>
        <scheme val="minor"/>
      </rPr>
      <t>11:00AM REUNION EQUIPO PROCURADURIA/4:00PM COMIDA/4:45PM A 7:00PM CONTINUACION DE REUNION/</t>
    </r>
    <r>
      <rPr>
        <b/>
        <sz val="10"/>
        <color theme="1"/>
        <rFont val="Calibri"/>
        <family val="2"/>
        <scheme val="minor"/>
      </rPr>
      <t xml:space="preserve">MARTES 18 JUN </t>
    </r>
    <r>
      <rPr>
        <sz val="10"/>
        <color theme="1"/>
        <rFont val="Calibri"/>
        <family val="2"/>
        <scheme val="minor"/>
      </rPr>
      <t>8:00AM ASISTENCIA A ENCUENTRO/3:00PM COMIDA/4:00PM REGRESO A CURSO/7:30PM EVENTO DE CLAUSURA/8:00PM EXPOSICION/8:45PM CENA/</t>
    </r>
    <r>
      <rPr>
        <b/>
        <sz val="10"/>
        <color theme="1"/>
        <rFont val="Calibri"/>
        <family val="2"/>
        <scheme val="minor"/>
      </rPr>
      <t xml:space="preserve">MIE 19 JUN </t>
    </r>
    <r>
      <rPr>
        <sz val="10"/>
        <color theme="1"/>
        <rFont val="Calibri"/>
        <family val="2"/>
        <scheme val="minor"/>
      </rPr>
      <t>11:00PM TRASLADO AEROPUERTO/12:50PM SALIDA DE OAX A MEX/1:50PM LLEGADA A MEX/3:05PM SALIDA DE MEX A VTA/4:30PM LLEGADA A VTA</t>
    </r>
  </si>
  <si>
    <t>3:45AM SALIDA A GDL/7:15AM LLEGADA A GDL/8:00AM LLEGADA A DIF JALISCO/9:00AM A 1:00PM CAPACITACION/4:00PM SALIDA DE GDL A VTA/7:35AM LLEGADA A VTA</t>
  </si>
  <si>
    <r>
      <t xml:space="preserve">MAR 25 JUN </t>
    </r>
    <r>
      <rPr>
        <sz val="8"/>
        <color theme="1"/>
        <rFont val="Calibri"/>
        <family val="2"/>
        <scheme val="minor"/>
      </rPr>
      <t>9:15AM SALIDA OF CENTRALES/9:55AM EGRESO DE ADOLSCENTE A ALBERGUE/10:30AM EGRESO DE MENOR DE CASA HOGAR MAXIMO/11:00AM SALIDA DE PTO VTA A GDL/2:20PM LLEGADA AL SALTO INGRESO DE MENOR/5:00PM LLEGADA A GDL/5:30PM LLEGADA A HOTEL/</t>
    </r>
    <r>
      <rPr>
        <b/>
        <sz val="8"/>
        <color theme="1"/>
        <rFont val="Calibri"/>
        <family val="2"/>
        <scheme val="minor"/>
      </rPr>
      <t xml:space="preserve">MIE 26 JUN </t>
    </r>
    <r>
      <rPr>
        <sz val="8"/>
        <color theme="1"/>
        <rFont val="Calibri"/>
        <family val="2"/>
        <scheme val="minor"/>
      </rPr>
      <t xml:space="preserve"> 7:45AM SALODA DEL HOTEL/8:00AM ÑÑEGADA A HOSPITAL/10:10AM SALIDA DEL HOSPITAL/12:39PM SALIDA DE GDL/4:10PM LLEGADA A VTA A MAXIMO CORNEJO</t>
    </r>
  </si>
  <si>
    <r>
      <t xml:space="preserve">LUN 24 JUN </t>
    </r>
    <r>
      <rPr>
        <sz val="8"/>
        <color theme="1"/>
        <rFont val="Calibri"/>
        <family val="2"/>
        <scheme val="minor"/>
      </rPr>
      <t>3:45AM SALIDA CENTRAL AUTOBUSES/9:00AM LLEGADA OF IGUALDAD/4:00PM SALIDA DE CAPACITACION/</t>
    </r>
    <r>
      <rPr>
        <b/>
        <sz val="8"/>
        <color theme="1"/>
        <rFont val="Calibri"/>
        <family val="2"/>
        <scheme val="minor"/>
      </rPr>
      <t>MAR 25 JUN</t>
    </r>
    <r>
      <rPr>
        <sz val="8"/>
        <color theme="1"/>
        <rFont val="Calibri"/>
        <family val="2"/>
        <scheme val="minor"/>
      </rPr>
      <t xml:space="preserve"> 9:00AM LLEGADA A OF IGUALDAD/4:00PM SALIDA DE CAPACITACION/</t>
    </r>
    <r>
      <rPr>
        <b/>
        <sz val="8"/>
        <color theme="1"/>
        <rFont val="Calibri"/>
        <family val="2"/>
        <scheme val="minor"/>
      </rPr>
      <t>MIE 26 JUN</t>
    </r>
    <r>
      <rPr>
        <sz val="8"/>
        <color theme="1"/>
        <rFont val="Calibri"/>
        <family val="2"/>
        <scheme val="minor"/>
      </rPr>
      <t xml:space="preserve"> 9:00AM LLEGADA A OF IGUALDAD/3:00PM SALIDA DE CAPACITACION/</t>
    </r>
    <r>
      <rPr>
        <b/>
        <sz val="8"/>
        <color theme="1"/>
        <rFont val="Calibri"/>
        <family val="2"/>
        <scheme val="minor"/>
      </rPr>
      <t>JUE 27 JUN</t>
    </r>
    <r>
      <rPr>
        <sz val="8"/>
        <color theme="1"/>
        <rFont val="Calibri"/>
        <family val="2"/>
        <scheme val="minor"/>
      </rPr>
      <t xml:space="preserve"> 11:30 AM LLEGADA A OF IGUALDAD/4:00PM SALIDA DE GDL A VTA/ 8:30PM LLEGADA A VTA</t>
    </r>
  </si>
  <si>
    <t>08:40AM SALIDA DE OF CENTRALES A BUCERIAS, NAY/10:00AM TRASLADO A JUSGADOS 1RA, 2DA Y 3RA INSTANCIA DE BAHIA DE BANDERAS, NAY Y SUBSECUENTE PARTIR A TEPIC, NAY/01:00PM LLEGADA A TEPIC, NAY (HORA DEL AREA) TRASLADO A LOS JUZGADOS DE 1RA INSTANCIA Y POSTERIORMENTE PARTIR A VALLARTA DE REGRESO/08:00PM LLEGADA A VALLARTA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</si>
</sst>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4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/>
    <xf numFmtId="0" fontId="5" fillId="0" borderId="0" xfId="0" applyFont="1" applyAlignment="1">
      <alignment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workbookViewId="0">
      <pane ySplit="1" topLeftCell="A2" activePane="bottomLeft" state="frozen"/>
      <selection pane="bottomLeft" activeCell="E7" sqref="E7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1.85546875" customWidth="1"/>
    <col min="8" max="8" width="13" customWidth="1"/>
    <col min="9" max="9" width="18.42578125" customWidth="1"/>
    <col min="10" max="10" width="19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6" width="19" customWidth="1"/>
  </cols>
  <sheetData>
    <row r="1" spans="1:26" s="8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</row>
    <row r="2" spans="1:26" ht="36" x14ac:dyDescent="0.25">
      <c r="A2" s="22" t="s">
        <v>48</v>
      </c>
      <c r="B2" s="10" t="s">
        <v>26</v>
      </c>
      <c r="C2" s="4" t="s">
        <v>30</v>
      </c>
      <c r="D2" s="5" t="s">
        <v>64</v>
      </c>
      <c r="E2" s="11" t="s">
        <v>72</v>
      </c>
      <c r="F2" s="12" t="s">
        <v>75</v>
      </c>
      <c r="G2" s="19" t="s">
        <v>82</v>
      </c>
      <c r="H2" s="13" t="s">
        <v>27</v>
      </c>
      <c r="I2" s="7" t="s">
        <v>41</v>
      </c>
      <c r="J2" s="14" t="s">
        <v>94</v>
      </c>
      <c r="K2" s="10" t="s">
        <v>28</v>
      </c>
      <c r="L2" s="10" t="s">
        <v>29</v>
      </c>
      <c r="M2" s="15">
        <v>2114</v>
      </c>
      <c r="N2" s="15"/>
      <c r="O2" s="15"/>
      <c r="P2" s="15"/>
      <c r="Q2" s="15"/>
      <c r="R2" s="15"/>
      <c r="S2" s="15">
        <f>218+196+109+109+196</f>
        <v>828</v>
      </c>
      <c r="T2" s="15">
        <v>785</v>
      </c>
      <c r="U2" s="15">
        <f>SUM(N2:T2)</f>
        <v>1613</v>
      </c>
      <c r="V2" s="15">
        <f>M2-U2</f>
        <v>501</v>
      </c>
      <c r="X2" s="9">
        <v>45463</v>
      </c>
      <c r="Y2" s="25" t="s">
        <v>102</v>
      </c>
      <c r="Z2" s="16" t="s">
        <v>35</v>
      </c>
    </row>
    <row r="3" spans="1:26" ht="36" x14ac:dyDescent="0.25">
      <c r="A3" s="22" t="s">
        <v>49</v>
      </c>
      <c r="B3" s="4" t="s">
        <v>26</v>
      </c>
      <c r="C3" s="4" t="s">
        <v>30</v>
      </c>
      <c r="D3" s="5" t="s">
        <v>65</v>
      </c>
      <c r="E3" s="24" t="s">
        <v>73</v>
      </c>
      <c r="F3" s="12" t="s">
        <v>75</v>
      </c>
      <c r="G3" s="19" t="s">
        <v>82</v>
      </c>
      <c r="H3" s="13" t="s">
        <v>27</v>
      </c>
      <c r="I3" s="7" t="s">
        <v>41</v>
      </c>
      <c r="J3" s="14" t="s">
        <v>94</v>
      </c>
      <c r="K3" s="10" t="s">
        <v>28</v>
      </c>
      <c r="L3" s="10" t="s">
        <v>29</v>
      </c>
      <c r="M3" s="15">
        <v>1504</v>
      </c>
      <c r="N3" s="15"/>
      <c r="O3" s="15"/>
      <c r="P3" s="15"/>
      <c r="Q3" s="15"/>
      <c r="R3" s="15"/>
      <c r="S3" s="15">
        <f>109+196+109+109+196</f>
        <v>719</v>
      </c>
      <c r="T3" s="15">
        <v>785</v>
      </c>
      <c r="U3" s="15">
        <f t="shared" ref="U3:U5" si="0">SUM(N3:T3)</f>
        <v>1504</v>
      </c>
      <c r="Y3" s="25" t="s">
        <v>102</v>
      </c>
      <c r="Z3" s="16" t="s">
        <v>35</v>
      </c>
    </row>
    <row r="4" spans="1:26" ht="36" x14ac:dyDescent="0.25">
      <c r="A4" s="22" t="s">
        <v>50</v>
      </c>
      <c r="B4" s="10" t="s">
        <v>31</v>
      </c>
      <c r="C4" s="10" t="s">
        <v>32</v>
      </c>
      <c r="D4" s="23" t="s">
        <v>66</v>
      </c>
      <c r="E4" s="11" t="s">
        <v>33</v>
      </c>
      <c r="F4" s="12" t="s">
        <v>75</v>
      </c>
      <c r="G4" s="19" t="s">
        <v>82</v>
      </c>
      <c r="H4" s="13" t="s">
        <v>27</v>
      </c>
      <c r="I4" s="7" t="s">
        <v>88</v>
      </c>
      <c r="J4" s="14" t="s">
        <v>95</v>
      </c>
      <c r="K4" s="10" t="s">
        <v>28</v>
      </c>
      <c r="L4" s="10" t="s">
        <v>29</v>
      </c>
      <c r="M4" s="15">
        <v>6304.5</v>
      </c>
      <c r="N4" s="15">
        <f>1046+788+193+193</f>
        <v>2220</v>
      </c>
      <c r="O4" s="15">
        <f>850.06+516.51</f>
        <v>1366.57</v>
      </c>
      <c r="P4" s="15"/>
      <c r="Q4" s="15"/>
      <c r="R4" s="15"/>
      <c r="S4" s="15">
        <f>109+196+109+109+196</f>
        <v>719</v>
      </c>
      <c r="T4" s="15">
        <v>785</v>
      </c>
      <c r="U4" s="15">
        <f t="shared" si="0"/>
        <v>5090.57</v>
      </c>
      <c r="V4" s="15">
        <f>M4-U4</f>
        <v>1213.9300000000003</v>
      </c>
      <c r="X4" s="9">
        <v>45463</v>
      </c>
      <c r="Y4" s="25" t="s">
        <v>102</v>
      </c>
      <c r="Z4" s="16" t="s">
        <v>35</v>
      </c>
    </row>
    <row r="5" spans="1:26" ht="73.5" x14ac:dyDescent="0.25">
      <c r="A5" s="22" t="s">
        <v>51</v>
      </c>
      <c r="B5" s="10" t="s">
        <v>38</v>
      </c>
      <c r="C5" s="10" t="s">
        <v>40</v>
      </c>
      <c r="D5" s="5" t="s">
        <v>67</v>
      </c>
      <c r="E5" s="11" t="s">
        <v>42</v>
      </c>
      <c r="F5" s="12" t="s">
        <v>76</v>
      </c>
      <c r="G5" s="12" t="s">
        <v>39</v>
      </c>
      <c r="H5" s="13" t="s">
        <v>27</v>
      </c>
      <c r="I5" s="7" t="s">
        <v>89</v>
      </c>
      <c r="J5" s="14" t="s">
        <v>96</v>
      </c>
      <c r="K5" s="10" t="s">
        <v>28</v>
      </c>
      <c r="L5" s="10" t="s">
        <v>29</v>
      </c>
      <c r="M5" s="15">
        <v>2392</v>
      </c>
      <c r="N5" s="15"/>
      <c r="O5" s="15"/>
      <c r="P5" s="15"/>
      <c r="Q5" s="15">
        <v>1478</v>
      </c>
      <c r="R5" s="15">
        <f>99.93+59.94+149.95+179.97</f>
        <v>489.78999999999996</v>
      </c>
      <c r="S5" s="15">
        <f>109+196</f>
        <v>305</v>
      </c>
      <c r="U5" s="15">
        <f t="shared" si="0"/>
        <v>2272.79</v>
      </c>
      <c r="V5" s="15">
        <f>M5-U5</f>
        <v>119.21000000000004</v>
      </c>
      <c r="X5" s="9">
        <v>45477</v>
      </c>
      <c r="Y5" s="26" t="s">
        <v>103</v>
      </c>
      <c r="Z5" s="16" t="s">
        <v>35</v>
      </c>
    </row>
    <row r="6" spans="1:26" ht="45" x14ac:dyDescent="0.25">
      <c r="A6" s="22" t="s">
        <v>52</v>
      </c>
      <c r="B6" s="4" t="s">
        <v>26</v>
      </c>
      <c r="C6" s="4" t="s">
        <v>30</v>
      </c>
      <c r="D6" s="5" t="s">
        <v>43</v>
      </c>
      <c r="E6" s="11" t="s">
        <v>34</v>
      </c>
      <c r="F6" s="12" t="s">
        <v>77</v>
      </c>
      <c r="H6" s="13" t="s">
        <v>86</v>
      </c>
      <c r="I6" s="7" t="s">
        <v>18</v>
      </c>
      <c r="J6" s="14" t="s">
        <v>97</v>
      </c>
      <c r="K6" s="10" t="s">
        <v>28</v>
      </c>
      <c r="L6" s="10" t="s">
        <v>29</v>
      </c>
      <c r="M6" s="15">
        <v>2563</v>
      </c>
      <c r="N6" s="15"/>
      <c r="O6" s="15"/>
      <c r="P6" s="15"/>
      <c r="Q6" s="15"/>
      <c r="R6" s="15"/>
      <c r="S6" s="15">
        <f>152+239+152+152+239+152+152+239+152+239+152+152+239+152</f>
        <v>2563</v>
      </c>
      <c r="T6" s="15"/>
      <c r="U6" s="15">
        <f>SUM(N6:T6)</f>
        <v>2563</v>
      </c>
      <c r="V6" s="15">
        <f>M6-U6</f>
        <v>0</v>
      </c>
      <c r="W6" s="15"/>
      <c r="X6" s="9">
        <v>45471</v>
      </c>
      <c r="Y6" s="27" t="s">
        <v>104</v>
      </c>
      <c r="Z6" s="16" t="s">
        <v>35</v>
      </c>
    </row>
    <row r="7" spans="1:26" ht="45" x14ac:dyDescent="0.25">
      <c r="A7" s="22" t="s">
        <v>53</v>
      </c>
      <c r="B7" s="10" t="s">
        <v>26</v>
      </c>
      <c r="C7" s="10" t="s">
        <v>30</v>
      </c>
      <c r="D7" s="11" t="s">
        <v>68</v>
      </c>
      <c r="E7" s="11" t="s">
        <v>74</v>
      </c>
      <c r="F7" s="12" t="s">
        <v>77</v>
      </c>
      <c r="H7" s="13" t="s">
        <v>86</v>
      </c>
      <c r="I7" s="7" t="s">
        <v>90</v>
      </c>
      <c r="J7" s="14" t="s">
        <v>97</v>
      </c>
      <c r="K7" s="10" t="s">
        <v>28</v>
      </c>
      <c r="L7" s="10" t="s">
        <v>29</v>
      </c>
      <c r="M7" s="15">
        <v>3563</v>
      </c>
      <c r="N7" s="15"/>
      <c r="O7" s="15"/>
      <c r="P7" s="15"/>
      <c r="Q7" s="15"/>
      <c r="R7" s="15">
        <f>300+150+250+300</f>
        <v>1000</v>
      </c>
      <c r="S7" s="15">
        <f>152+239+152+152+239+152+152+239+152+239+152+152+239+152</f>
        <v>2563</v>
      </c>
      <c r="T7" s="15"/>
      <c r="U7" s="15">
        <f>SUM(N7:T7)</f>
        <v>3563</v>
      </c>
      <c r="W7" s="15"/>
      <c r="X7" s="9">
        <v>45471</v>
      </c>
      <c r="Y7" s="27" t="s">
        <v>104</v>
      </c>
      <c r="Z7" s="16" t="s">
        <v>35</v>
      </c>
    </row>
    <row r="8" spans="1:26" ht="82.5" x14ac:dyDescent="0.25">
      <c r="A8" s="22" t="s">
        <v>54</v>
      </c>
      <c r="B8" s="10" t="s">
        <v>38</v>
      </c>
      <c r="C8" s="10" t="s">
        <v>63</v>
      </c>
      <c r="D8" s="18" t="s">
        <v>69</v>
      </c>
      <c r="E8" s="11" t="s">
        <v>72</v>
      </c>
      <c r="F8" s="12" t="s">
        <v>78</v>
      </c>
      <c r="G8" s="12" t="s">
        <v>39</v>
      </c>
      <c r="H8" s="13" t="s">
        <v>27</v>
      </c>
      <c r="I8" s="7" t="s">
        <v>89</v>
      </c>
      <c r="J8" s="14" t="s">
        <v>98</v>
      </c>
      <c r="K8" s="10" t="s">
        <v>28</v>
      </c>
      <c r="L8" s="10" t="s">
        <v>29</v>
      </c>
      <c r="M8" s="15">
        <v>2392</v>
      </c>
      <c r="N8" s="15"/>
      <c r="O8" s="15"/>
      <c r="P8" s="15"/>
      <c r="Q8" s="15">
        <v>1478</v>
      </c>
      <c r="R8" s="15">
        <f>70.04+119.01+139.57</f>
        <v>328.62</v>
      </c>
      <c r="S8" s="15">
        <v>414</v>
      </c>
      <c r="T8" s="15"/>
      <c r="U8" s="15">
        <f t="shared" ref="U8:U14" si="1">SUM(N8:T8)</f>
        <v>2220.62</v>
      </c>
      <c r="V8" s="15">
        <f>M8-U8</f>
        <v>171.38000000000011</v>
      </c>
      <c r="X8" s="9">
        <v>45492</v>
      </c>
      <c r="Y8" s="26" t="s">
        <v>105</v>
      </c>
      <c r="Z8" s="16" t="s">
        <v>35</v>
      </c>
    </row>
    <row r="9" spans="1:26" ht="82.5" x14ac:dyDescent="0.25">
      <c r="A9" s="22" t="s">
        <v>55</v>
      </c>
      <c r="B9" s="10" t="s">
        <v>38</v>
      </c>
      <c r="C9" s="10" t="s">
        <v>63</v>
      </c>
      <c r="D9" s="5" t="s">
        <v>70</v>
      </c>
      <c r="E9" s="11" t="s">
        <v>72</v>
      </c>
      <c r="F9" s="12" t="s">
        <v>78</v>
      </c>
      <c r="G9" s="12" t="s">
        <v>39</v>
      </c>
      <c r="H9" s="13" t="s">
        <v>27</v>
      </c>
      <c r="I9" s="7" t="s">
        <v>91</v>
      </c>
      <c r="J9" s="14" t="s">
        <v>98</v>
      </c>
      <c r="K9" s="10" t="s">
        <v>28</v>
      </c>
      <c r="L9" s="10" t="s">
        <v>29</v>
      </c>
      <c r="M9" s="15">
        <v>1892</v>
      </c>
      <c r="N9" s="15"/>
      <c r="O9" s="15"/>
      <c r="P9" s="15"/>
      <c r="Q9" s="15">
        <v>1478</v>
      </c>
      <c r="S9" s="15">
        <v>414</v>
      </c>
      <c r="T9" s="15"/>
      <c r="U9" s="15">
        <f t="shared" si="1"/>
        <v>1892</v>
      </c>
      <c r="V9" s="15"/>
      <c r="X9" s="9"/>
      <c r="Y9" s="26" t="s">
        <v>105</v>
      </c>
      <c r="Z9" s="16" t="s">
        <v>35</v>
      </c>
    </row>
    <row r="10" spans="1:26" ht="225.75" x14ac:dyDescent="0.25">
      <c r="A10" s="22" t="s">
        <v>56</v>
      </c>
      <c r="B10" s="10" t="s">
        <v>26</v>
      </c>
      <c r="C10" s="4" t="s">
        <v>30</v>
      </c>
      <c r="D10" s="5" t="s">
        <v>46</v>
      </c>
      <c r="E10" s="11" t="s">
        <v>47</v>
      </c>
      <c r="F10" s="12" t="s">
        <v>79</v>
      </c>
      <c r="G10" s="12" t="s">
        <v>83</v>
      </c>
      <c r="H10" s="13" t="s">
        <v>27</v>
      </c>
      <c r="I10" s="7" t="s">
        <v>41</v>
      </c>
      <c r="J10" s="14" t="s">
        <v>99</v>
      </c>
      <c r="K10" s="10" t="s">
        <v>28</v>
      </c>
      <c r="L10" s="10" t="s">
        <v>29</v>
      </c>
      <c r="M10" s="15">
        <v>1395</v>
      </c>
      <c r="N10" s="15"/>
      <c r="O10" s="15"/>
      <c r="P10" s="15"/>
      <c r="Q10" s="15"/>
      <c r="R10" s="15"/>
      <c r="S10" s="15">
        <f>109+196+109+109+196</f>
        <v>719</v>
      </c>
      <c r="T10" s="15">
        <v>445.5</v>
      </c>
      <c r="U10" s="15">
        <f t="shared" si="1"/>
        <v>1164.5</v>
      </c>
      <c r="V10" s="15">
        <f>M10-U10</f>
        <v>230.5</v>
      </c>
      <c r="X10" s="9">
        <v>45477</v>
      </c>
      <c r="Y10" s="17" t="s">
        <v>106</v>
      </c>
      <c r="Z10" s="16" t="s">
        <v>35</v>
      </c>
    </row>
    <row r="11" spans="1:26" ht="225.75" x14ac:dyDescent="0.25">
      <c r="A11" s="22" t="s">
        <v>57</v>
      </c>
      <c r="B11" s="10" t="s">
        <v>26</v>
      </c>
      <c r="C11" s="4" t="s">
        <v>30</v>
      </c>
      <c r="D11" s="5" t="s">
        <v>44</v>
      </c>
      <c r="E11" s="11" t="s">
        <v>45</v>
      </c>
      <c r="F11" s="12" t="s">
        <v>79</v>
      </c>
      <c r="G11" s="12" t="s">
        <v>83</v>
      </c>
      <c r="H11" s="13" t="s">
        <v>27</v>
      </c>
      <c r="I11" s="7" t="s">
        <v>41</v>
      </c>
      <c r="J11" s="14" t="s">
        <v>99</v>
      </c>
      <c r="K11" s="10" t="s">
        <v>28</v>
      </c>
      <c r="L11" s="10" t="s">
        <v>29</v>
      </c>
      <c r="M11" s="15">
        <v>1395</v>
      </c>
      <c r="N11" s="15"/>
      <c r="O11" s="15"/>
      <c r="P11" s="15"/>
      <c r="Q11" s="15"/>
      <c r="R11" s="15"/>
      <c r="S11" s="15">
        <v>719</v>
      </c>
      <c r="T11" s="15">
        <v>445.5</v>
      </c>
      <c r="U11" s="15">
        <f t="shared" si="1"/>
        <v>1164.5</v>
      </c>
      <c r="V11" s="15">
        <f>M11-U11</f>
        <v>230.5</v>
      </c>
      <c r="X11" s="9">
        <v>45477</v>
      </c>
      <c r="Y11" s="17" t="s">
        <v>106</v>
      </c>
      <c r="Z11" s="16" t="s">
        <v>35</v>
      </c>
    </row>
    <row r="12" spans="1:26" ht="225.75" x14ac:dyDescent="0.25">
      <c r="A12" s="22" t="s">
        <v>58</v>
      </c>
      <c r="B12" s="10" t="s">
        <v>31</v>
      </c>
      <c r="C12" s="10" t="s">
        <v>32</v>
      </c>
      <c r="D12" s="5" t="s">
        <v>36</v>
      </c>
      <c r="E12" s="21" t="s">
        <v>33</v>
      </c>
      <c r="F12" s="12" t="s">
        <v>79</v>
      </c>
      <c r="G12" s="12" t="s">
        <v>83</v>
      </c>
      <c r="H12" s="13" t="s">
        <v>27</v>
      </c>
      <c r="I12" s="7" t="s">
        <v>88</v>
      </c>
      <c r="J12" s="14" t="s">
        <v>99</v>
      </c>
      <c r="K12" s="10" t="s">
        <v>28</v>
      </c>
      <c r="L12" s="10" t="s">
        <v>29</v>
      </c>
      <c r="M12" s="15">
        <v>6253</v>
      </c>
      <c r="N12" s="15">
        <f>788+1157+193+193</f>
        <v>2331</v>
      </c>
      <c r="O12" s="15">
        <f>1162.99+303.56</f>
        <v>1466.55</v>
      </c>
      <c r="P12" s="15"/>
      <c r="Q12" s="15"/>
      <c r="R12" s="15">
        <v>50</v>
      </c>
      <c r="S12" s="15">
        <f>109+196+109+109+196</f>
        <v>719</v>
      </c>
      <c r="T12" s="15">
        <v>445.5</v>
      </c>
      <c r="U12" s="15">
        <f t="shared" si="1"/>
        <v>5012.05</v>
      </c>
      <c r="V12" s="15">
        <f>M12-U12</f>
        <v>1240.9499999999998</v>
      </c>
      <c r="X12" s="9">
        <v>45477</v>
      </c>
      <c r="Y12" s="17" t="s">
        <v>106</v>
      </c>
      <c r="Z12" s="16" t="s">
        <v>35</v>
      </c>
    </row>
    <row r="13" spans="1:26" ht="225.75" x14ac:dyDescent="0.25">
      <c r="A13" s="22" t="s">
        <v>59</v>
      </c>
      <c r="B13" s="10" t="s">
        <v>26</v>
      </c>
      <c r="C13" s="4" t="s">
        <v>30</v>
      </c>
      <c r="D13" s="5" t="s">
        <v>71</v>
      </c>
      <c r="E13" s="11" t="s">
        <v>45</v>
      </c>
      <c r="F13" s="12" t="s">
        <v>79</v>
      </c>
      <c r="G13" s="12" t="s">
        <v>83</v>
      </c>
      <c r="H13" s="13" t="s">
        <v>27</v>
      </c>
      <c r="I13" s="7" t="s">
        <v>41</v>
      </c>
      <c r="J13" s="14" t="s">
        <v>99</v>
      </c>
      <c r="K13" s="10" t="s">
        <v>28</v>
      </c>
      <c r="L13" s="10" t="s">
        <v>29</v>
      </c>
      <c r="M13" s="15">
        <v>1591</v>
      </c>
      <c r="N13" s="15"/>
      <c r="O13" s="15"/>
      <c r="P13" s="15"/>
      <c r="Q13" s="15"/>
      <c r="R13" s="15"/>
      <c r="S13" s="15">
        <f>218+392+109+109+196</f>
        <v>1024</v>
      </c>
      <c r="T13" s="15">
        <v>445.5</v>
      </c>
      <c r="U13" s="15">
        <f t="shared" si="1"/>
        <v>1469.5</v>
      </c>
      <c r="V13" s="15">
        <f>M13-U13</f>
        <v>121.5</v>
      </c>
      <c r="X13" s="9">
        <v>45477</v>
      </c>
      <c r="Y13" s="17" t="s">
        <v>106</v>
      </c>
      <c r="Z13" s="16" t="s">
        <v>35</v>
      </c>
    </row>
    <row r="14" spans="1:26" ht="180.75" x14ac:dyDescent="0.25">
      <c r="A14" s="22" t="s">
        <v>60</v>
      </c>
      <c r="B14" s="10" t="s">
        <v>26</v>
      </c>
      <c r="C14" s="4" t="s">
        <v>30</v>
      </c>
      <c r="D14" s="5" t="s">
        <v>64</v>
      </c>
      <c r="E14" s="11" t="s">
        <v>72</v>
      </c>
      <c r="F14" s="12" t="s">
        <v>80</v>
      </c>
      <c r="G14" s="12" t="s">
        <v>84</v>
      </c>
      <c r="H14" s="13" t="s">
        <v>27</v>
      </c>
      <c r="I14" s="7" t="s">
        <v>92</v>
      </c>
      <c r="J14" s="14" t="s">
        <v>100</v>
      </c>
      <c r="K14" s="10" t="s">
        <v>28</v>
      </c>
      <c r="L14" s="10" t="s">
        <v>29</v>
      </c>
      <c r="M14" s="15">
        <v>5654</v>
      </c>
      <c r="N14" s="15"/>
      <c r="O14" s="15"/>
      <c r="P14" s="15"/>
      <c r="Q14" s="15">
        <f>865+778</f>
        <v>1643</v>
      </c>
      <c r="R14" s="15"/>
      <c r="S14" s="15">
        <f>414*4</f>
        <v>1656</v>
      </c>
      <c r="T14" s="15">
        <f>785*3</f>
        <v>2355</v>
      </c>
      <c r="U14" s="15">
        <f t="shared" si="1"/>
        <v>5654</v>
      </c>
      <c r="V14" s="15"/>
      <c r="X14" s="9">
        <v>45492</v>
      </c>
      <c r="Y14" s="17" t="s">
        <v>107</v>
      </c>
      <c r="Z14" s="16" t="s">
        <v>35</v>
      </c>
    </row>
    <row r="15" spans="1:26" ht="154.5" x14ac:dyDescent="0.25">
      <c r="A15" s="22" t="s">
        <v>61</v>
      </c>
      <c r="B15" s="10" t="s">
        <v>26</v>
      </c>
      <c r="C15" s="10" t="s">
        <v>30</v>
      </c>
      <c r="D15" s="11" t="s">
        <v>37</v>
      </c>
      <c r="E15" s="11" t="s">
        <v>34</v>
      </c>
      <c r="F15" s="12" t="s">
        <v>81</v>
      </c>
      <c r="G15" s="12" t="s">
        <v>85</v>
      </c>
      <c r="H15" s="13" t="s">
        <v>87</v>
      </c>
      <c r="I15" s="7" t="s">
        <v>18</v>
      </c>
      <c r="J15" s="14" t="s">
        <v>101</v>
      </c>
      <c r="K15" s="10" t="s">
        <v>28</v>
      </c>
      <c r="L15" s="10" t="s">
        <v>29</v>
      </c>
      <c r="M15" s="15">
        <v>414</v>
      </c>
      <c r="N15" s="15"/>
      <c r="O15" s="15"/>
      <c r="P15" s="15"/>
      <c r="Q15" s="15"/>
      <c r="R15" s="15"/>
      <c r="S15" s="15">
        <v>414</v>
      </c>
      <c r="T15" s="15"/>
      <c r="U15" s="15">
        <f>SUM(N15:T15)</f>
        <v>414</v>
      </c>
      <c r="V15" s="15"/>
      <c r="X15" s="9"/>
      <c r="Y15" s="26" t="s">
        <v>108</v>
      </c>
      <c r="Z15" s="16" t="s">
        <v>35</v>
      </c>
    </row>
    <row r="16" spans="1:26" ht="154.5" x14ac:dyDescent="0.25">
      <c r="A16" s="22" t="s">
        <v>62</v>
      </c>
      <c r="B16" s="10" t="s">
        <v>31</v>
      </c>
      <c r="C16" s="10" t="s">
        <v>32</v>
      </c>
      <c r="D16" s="23" t="s">
        <v>66</v>
      </c>
      <c r="E16" s="11" t="s">
        <v>33</v>
      </c>
      <c r="F16" s="12" t="s">
        <v>81</v>
      </c>
      <c r="G16" s="12" t="s">
        <v>85</v>
      </c>
      <c r="H16" s="13" t="s">
        <v>87</v>
      </c>
      <c r="I16" s="7" t="s">
        <v>93</v>
      </c>
      <c r="J16" s="14" t="s">
        <v>101</v>
      </c>
      <c r="K16" s="10" t="s">
        <v>28</v>
      </c>
      <c r="L16" s="10" t="s">
        <v>29</v>
      </c>
      <c r="M16" s="15">
        <v>2318</v>
      </c>
      <c r="N16" s="15">
        <f>41+41+223+223+171+171+98+98</f>
        <v>1066</v>
      </c>
      <c r="O16" s="15">
        <v>500</v>
      </c>
      <c r="P16" s="15"/>
      <c r="Q16" s="15"/>
      <c r="R16" s="15">
        <f>232+20</f>
        <v>252</v>
      </c>
      <c r="S16" s="15">
        <v>414</v>
      </c>
      <c r="T16" s="15"/>
      <c r="U16" s="15">
        <f>SUM(N16:T16)</f>
        <v>2232</v>
      </c>
      <c r="V16" s="15">
        <f>M16-U16</f>
        <v>86</v>
      </c>
      <c r="X16" s="9">
        <v>45477</v>
      </c>
      <c r="Y16" s="26" t="s">
        <v>108</v>
      </c>
      <c r="Z16" s="16" t="s">
        <v>35</v>
      </c>
    </row>
    <row r="17" spans="1:23" x14ac:dyDescent="0.25">
      <c r="A17" s="6"/>
      <c r="B17" s="10"/>
      <c r="C17" s="10"/>
      <c r="D17" s="11"/>
      <c r="E17" s="11"/>
      <c r="F17" s="12"/>
      <c r="G17" s="19"/>
      <c r="H17" s="13"/>
      <c r="I17" s="12"/>
      <c r="J17" s="14"/>
      <c r="K17" s="15"/>
      <c r="L17" s="15"/>
      <c r="M17" s="15"/>
      <c r="N17" s="15"/>
      <c r="O17" s="15"/>
      <c r="P17" s="15"/>
      <c r="Q17" s="15"/>
      <c r="R17" s="15"/>
      <c r="S17" s="15"/>
      <c r="U17" s="9"/>
      <c r="V17" s="20"/>
      <c r="W17" s="16"/>
    </row>
    <row r="18" spans="1:23" x14ac:dyDescent="0.25">
      <c r="A18" s="6"/>
      <c r="B18" s="10"/>
      <c r="C18" s="10"/>
      <c r="D18" s="5"/>
      <c r="E18" s="11"/>
      <c r="F18" s="12"/>
      <c r="G18" s="19"/>
      <c r="H18" s="13"/>
      <c r="I18" s="12"/>
      <c r="J18" s="14"/>
      <c r="K18" s="15"/>
      <c r="L18" s="15"/>
      <c r="M18" s="15"/>
      <c r="N18" s="15"/>
      <c r="O18" s="15"/>
      <c r="P18" s="15"/>
      <c r="Q18" s="15"/>
      <c r="R18" s="15"/>
      <c r="S18" s="15"/>
      <c r="U18" s="9"/>
      <c r="V18" s="20"/>
      <c r="W18" s="16"/>
    </row>
    <row r="19" spans="1:23" x14ac:dyDescent="0.25">
      <c r="A19" s="6"/>
      <c r="B19" s="10"/>
      <c r="C19" s="10"/>
      <c r="D19" s="11"/>
      <c r="E19" s="11"/>
      <c r="F19" s="12"/>
      <c r="G19" s="19"/>
      <c r="H19" s="13"/>
      <c r="I19" s="12"/>
      <c r="J19" s="14"/>
      <c r="K19" s="15"/>
      <c r="L19" s="15"/>
      <c r="M19" s="15"/>
      <c r="N19" s="15"/>
      <c r="O19" s="15"/>
      <c r="P19" s="15"/>
      <c r="Q19" s="15"/>
      <c r="R19" s="15"/>
      <c r="S19" s="15"/>
      <c r="U19" s="9"/>
      <c r="V19" s="20"/>
      <c r="W19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C. María del Rosario Hernández Sahagún</cp:lastModifiedBy>
  <dcterms:created xsi:type="dcterms:W3CDTF">2022-12-28T22:02:51Z</dcterms:created>
  <dcterms:modified xsi:type="dcterms:W3CDTF">2024-08-22T18:22:25Z</dcterms:modified>
</cp:coreProperties>
</file>