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imos\tesoreria\AÑO 2024\ROSARIO\TRANSPARENCIA\"/>
    </mc:Choice>
  </mc:AlternateContent>
  <bookViews>
    <workbookView xWindow="0" yWindow="0" windowWidth="16350" windowHeight="97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U16" i="1" s="1"/>
  <c r="W16" i="1" s="1"/>
  <c r="U15" i="1"/>
  <c r="U14" i="1"/>
  <c r="S13" i="1"/>
  <c r="O13" i="1"/>
  <c r="N13" i="1"/>
  <c r="S12" i="1"/>
  <c r="U12" i="1" s="1"/>
  <c r="V12" i="1" s="1"/>
  <c r="S11" i="1"/>
  <c r="O11" i="1"/>
  <c r="N11" i="1"/>
  <c r="U10" i="1"/>
  <c r="V10" i="1" s="1"/>
  <c r="U9" i="1"/>
  <c r="V9" i="1" s="1"/>
  <c r="R8" i="1"/>
  <c r="U8" i="1" s="1"/>
  <c r="V8" i="1" s="1"/>
  <c r="O7" i="1"/>
  <c r="N7" i="1"/>
  <c r="U5" i="1"/>
  <c r="S4" i="1"/>
  <c r="O4" i="1"/>
  <c r="N4" i="1"/>
  <c r="U3" i="1"/>
  <c r="U2" i="1"/>
  <c r="U4" i="1" l="1"/>
  <c r="V4" i="1" s="1"/>
  <c r="U7" i="1"/>
  <c r="V7" i="1" s="1"/>
  <c r="U11" i="1"/>
  <c r="V11" i="1" s="1"/>
  <c r="U13" i="1"/>
  <c r="V13" i="1" s="1"/>
</calcChain>
</file>

<file path=xl/sharedStrings.xml><?xml version="1.0" encoding="utf-8"?>
<sst xmlns="http://schemas.openxmlformats.org/spreadsheetml/2006/main" count="221" uniqueCount="94">
  <si>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</si>
  <si>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</si>
  <si>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</si>
  <si>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</si>
  <si>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</si>
  <si>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</si>
  <si>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</si>
  <si>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</si>
  <si>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</si>
  <si>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</si>
  <si>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</si>
  <si>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</si>
  <si>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</si>
  <si>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</si>
  <si>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</si>
  <si>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</si>
  <si>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</si>
  <si>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</si>
  <si>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</si>
  <si>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</si>
  <si>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</si>
  <si>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</si>
  <si>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</si>
  <si>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</si>
  <si>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</si>
  <si>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</si>
  <si>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</si>
  <si>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>GDL, JAL</t>
  </si>
  <si>
    <t>PAGARE</t>
  </si>
  <si>
    <t>TRANSF</t>
  </si>
  <si>
    <t xml:space="preserve">DELEG INST DE LA PPNNA        </t>
  </si>
  <si>
    <t>ADMINISTRATIVA</t>
  </si>
  <si>
    <t>CONTROL Y MTTO VEHICULOS OFICIALES</t>
  </si>
  <si>
    <t xml:space="preserve">CHOFER           </t>
  </si>
  <si>
    <t>SE REALIZO LA COMISION DE MANERA SATISFACTORIA</t>
  </si>
  <si>
    <t>PROGRAMAS</t>
  </si>
  <si>
    <t>DIF JALISCO  en Ave. Alcalde #1220 Col. Miraflores</t>
  </si>
  <si>
    <t>ANAY CANDELARIA ARREDONDO ESQUEDA</t>
  </si>
  <si>
    <t>PROFESIONISTA ESPECIALIZADO B ABOGADO</t>
  </si>
  <si>
    <t>FABIOLA MORAN JIMENEZ</t>
  </si>
  <si>
    <t>ADMINISTRACION</t>
  </si>
  <si>
    <t>MIGUEL ANGEL RODRIGUEZ TOVAR</t>
  </si>
  <si>
    <t>CESAR GUADALUPE MEZA CASTILLO</t>
  </si>
  <si>
    <t>ABOGADO LABORAL</t>
  </si>
  <si>
    <t>HOSPITAL CIVIL "FRAY ANTONIO ALCALDE" Y "JUAN I. MENCHACA"</t>
  </si>
  <si>
    <t>LUNES 02 SEPTIEMBRE 2024</t>
  </si>
  <si>
    <t>NEUROLOGIA PEDIATRICA</t>
  </si>
  <si>
    <t>TEPIC, NAY</t>
  </si>
  <si>
    <t>TRASLADAR A MENOR A ESTUDIO</t>
  </si>
  <si>
    <t>5:00AM SALIDA DE ALBERGUE VIDA NUEVA/5:30AM LLEGADA A MAXIMO CORNEJO POR MENOR/6:00AM EGRESO DEL MENOR DE CASA HOGAR/ 6:25AM SALIDA A TEPIC/9:15AM LLEGADA A TEPIC UNIDAD DE NEUROLOGIA/1:30PM SALIDA DE TEPIC A VTA/4:30PM LLEGADA A PTO VTA/4:50PM INGRESO DE MENOR A CASA HOGAR/5:10PM SALIDA DE CASA HOGAR/5:30PM LLEGADA A ALBERGUE VUDA NUEVA</t>
  </si>
  <si>
    <t>PROF. ESPECIALIZADO TRABAJADORA SOCIAL</t>
  </si>
  <si>
    <t>ALIMENTOS,  COMBUSTIBLE Y PEAJES REDONDO</t>
  </si>
  <si>
    <t>TRASLADAR DE PERSONAL DE PPPNA Y MENOR A ESTUDIO</t>
  </si>
  <si>
    <t xml:space="preserve">JONATHAN ALEXIS BERNAL RODRIGUEZ           </t>
  </si>
  <si>
    <t>PROFESIONISTA ESPECIALIZADO C ABOGADO</t>
  </si>
  <si>
    <t>MARTES 03 SEPTIEMBRE 2024</t>
  </si>
  <si>
    <t>JUZGADO DE LO FAMILIAR ESTATAL</t>
  </si>
  <si>
    <t>TRASLADAR MENOR Y TESTIGOS A AUDIENCIA DE ADOPCION</t>
  </si>
  <si>
    <t>6:00AM SALIDA DE VTA A GDL/11:00AM LLEGADA A GDL AL JUZGADO/5:00PM COMIDA Y SALIDA A VTA/9:00PM LLEGADA A OF CENTRALES</t>
  </si>
  <si>
    <t xml:space="preserve">CHRISTOPHER MANUEL FLORES PEREZ               </t>
  </si>
  <si>
    <t>DELEGADO</t>
  </si>
  <si>
    <t xml:space="preserve">JOSE LUCAS ESCOBAR GARCIA </t>
  </si>
  <si>
    <t>TRASLADAR DE PERSONAL DE PPPNA Y MENOR A AUDIENCIA</t>
  </si>
  <si>
    <t>CESAR IVAN VENEGAS ARCEO</t>
  </si>
  <si>
    <t>SUBDIRECTOR</t>
  </si>
  <si>
    <t>ALIMENTOS, TRANSPORTE INTERNO Y TERRESTRE</t>
  </si>
  <si>
    <t>ASISTIR  CON MOTIVO DE LA FISCALIZACION DE LA CUENTA PUBLICA 2023</t>
  </si>
  <si>
    <t>5:45AMSALIDA DE PTO VALLARTA A GDL/10:00 LLEGADA A GDL/ 11:00AM A 2:35PM ASISTIR A OFICINAS DIF JALISCO/ 8:00PM REGRSO A VTA/11:30PM LLEGADA A VTA</t>
  </si>
  <si>
    <t>MARTES 10 Y MIERCOLES 11 SEPTIEMBRE 2024</t>
  </si>
  <si>
    <t>ALIMENTOS Y HOSPEDAJE</t>
  </si>
  <si>
    <t>TRASLADAR A MENOR A CITA MEDICA PROGRAMADA</t>
  </si>
  <si>
    <t>FERNANDO DIAZ GARCIA</t>
  </si>
  <si>
    <t>ALIMENTOS,  COMBUSTIBLE, HOSPEDAJEY PEAJES REDONDO</t>
  </si>
  <si>
    <t>TRASLADAR A PERSONAL DE PROCURADURIA Y MENOR A CITA MEDICA PROGRAMADA</t>
  </si>
  <si>
    <t>MARTES 17 Y MIERCOLES 18 SEPTIEMBRE 2024</t>
  </si>
  <si>
    <t>CIEN CORAZONES</t>
  </si>
  <si>
    <t>REALIZAR COMISIONES VARIAS</t>
  </si>
  <si>
    <r>
      <rPr>
        <b/>
        <sz val="7"/>
        <color theme="1"/>
        <rFont val="Calibri"/>
        <family val="2"/>
        <scheme val="minor"/>
      </rPr>
      <t>MAR 17 SEPT</t>
    </r>
    <r>
      <rPr>
        <sz val="7"/>
        <color theme="1"/>
        <rFont val="Calibri"/>
        <family val="2"/>
        <scheme val="minor"/>
      </rPr>
      <t xml:space="preserve"> 5:00PM SALIDA DE PTO VTA A GDL/10.30AM LLEGADA A GDL/ASISTIENDO A REUNION CON PPNNA/3:00PM TRASLADO A PERIODICO "EL INFORMADOR"/4:00PM TRASLADO A HOTEL/</t>
    </r>
    <r>
      <rPr>
        <b/>
        <sz val="7"/>
        <color theme="1"/>
        <rFont val="Calibri"/>
        <family val="2"/>
        <scheme val="minor"/>
      </rPr>
      <t xml:space="preserve">MIE 18 SEPT </t>
    </r>
    <r>
      <rPr>
        <sz val="7"/>
        <color theme="1"/>
        <rFont val="Calibri"/>
        <family val="2"/>
        <scheme val="minor"/>
      </rPr>
      <t>9:00AM PRESENTARSE A SUPREMO TRIBUNAL DE JUSTICIA/10:00AM JUZGADO NNA/11:00AM TRASLADO A ALBERGUE 100 CORAZONES/2:00PM REGRESO A VTA/6:00PM LLEGADA A VTA</t>
    </r>
  </si>
  <si>
    <t>JOSE LUCAS ESCOBAR GARCIA</t>
  </si>
  <si>
    <t>TRASLADO DE PERSONAL DE PROCURADURIA</t>
  </si>
  <si>
    <t>JESUS ALDAHIR LOPEZ RODRIGUEZ</t>
  </si>
  <si>
    <t>VIERNES 20 SEPTIEMBRE 2024</t>
  </si>
  <si>
    <t>BODEGA AURRERA</t>
  </si>
  <si>
    <t>PEÑITA DE JALTEMBA, NAY</t>
  </si>
  <si>
    <t>ALIMENTO DESAYUNO</t>
  </si>
  <si>
    <t>RECOLECTAR DONACION</t>
  </si>
  <si>
    <t>8:30AM SALIDA DE OF CENTRALES A PEÑITA/9:30AM DESAYUNO/11:20AM LLEGADA A TIENDA AURRERA/12:30PM SALIDA DE TIENDA DE REGRESO A DIF PV/1:30PM LLEGADA A OF CENTRALES</t>
  </si>
  <si>
    <t>RAUL ENRIQUE ROMERO CARRILLO</t>
  </si>
  <si>
    <t>AUXILIAR ADMINISTRATIVO A</t>
  </si>
  <si>
    <t>LUNES 23 SEPTIEMBRE 2024</t>
  </si>
  <si>
    <t>JUNTA CONCILIACION</t>
  </si>
  <si>
    <t>ALIMENTOS, AUTOBUS Y TRANSP INT</t>
  </si>
  <si>
    <t>ASISTIR A AUDIENCIA DE DEMANDA</t>
  </si>
  <si>
    <t>DOM 22 SEPT 5:00PM SALIDA DE VTA A GDL/9:00PM LLEGADA A GDL/LUN 23 SEPT 9:00AM A 12:30PM ASISTENCIA ANTE EL TRIBUNAL/3:45PM SALIDA DE GDL A VTA/7:30PM LLEGADA A VTA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</si>
</sst>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4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workbookViewId="0">
      <pane ySplit="1" topLeftCell="A2" activePane="bottomLeft" state="frozen"/>
      <selection pane="bottomLeft" activeCell="AC3" sqref="AC3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17.85546875" customWidth="1"/>
    <col min="5" max="5" width="11.85546875" customWidth="1"/>
    <col min="6" max="6" width="13" customWidth="1"/>
    <col min="7" max="7" width="18.42578125" customWidth="1"/>
    <col min="8" max="8" width="19" customWidth="1"/>
    <col min="9" max="9" width="11.42578125" customWidth="1"/>
    <col min="10" max="11" width="13" customWidth="1"/>
    <col min="12" max="12" width="10" customWidth="1"/>
    <col min="13" max="13" width="12.7109375" customWidth="1"/>
    <col min="14" max="14" width="10.7109375" customWidth="1"/>
    <col min="15" max="15" width="10.5703125" customWidth="1"/>
    <col min="16" max="16" width="10.85546875" customWidth="1"/>
    <col min="17" max="21" width="11.42578125" customWidth="1"/>
    <col min="22" max="22" width="16.7109375" customWidth="1"/>
    <col min="23" max="24" width="19" customWidth="1"/>
    <col min="25" max="25" width="11.42578125" style="17"/>
  </cols>
  <sheetData>
    <row r="1" spans="1:26" s="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</row>
    <row r="2" spans="1:26" s="18" customFormat="1" ht="298.5" x14ac:dyDescent="0.25">
      <c r="A2" s="14">
        <v>128</v>
      </c>
      <c r="B2" s="7" t="s">
        <v>26</v>
      </c>
      <c r="C2" s="7" t="s">
        <v>30</v>
      </c>
      <c r="D2" s="4" t="s">
        <v>37</v>
      </c>
      <c r="E2" s="8" t="s">
        <v>38</v>
      </c>
      <c r="F2" s="9" t="s">
        <v>45</v>
      </c>
      <c r="G2" s="10" t="s">
        <v>46</v>
      </c>
      <c r="H2" s="10" t="s">
        <v>47</v>
      </c>
      <c r="I2" s="9" t="s">
        <v>18</v>
      </c>
      <c r="J2" s="11" t="s">
        <v>48</v>
      </c>
      <c r="K2" s="7" t="s">
        <v>28</v>
      </c>
      <c r="L2" s="7" t="s">
        <v>29</v>
      </c>
      <c r="M2" s="12">
        <v>305</v>
      </c>
      <c r="N2" s="12"/>
      <c r="O2" s="12"/>
      <c r="P2" s="12"/>
      <c r="Q2" s="12"/>
      <c r="R2" s="12"/>
      <c r="S2" s="12">
        <v>305</v>
      </c>
      <c r="T2" s="12"/>
      <c r="U2" s="12">
        <f>SUM(N2:T2)</f>
        <v>305</v>
      </c>
      <c r="X2" s="6"/>
      <c r="Y2" s="19" t="s">
        <v>49</v>
      </c>
      <c r="Z2" s="13" t="s">
        <v>34</v>
      </c>
    </row>
    <row r="3" spans="1:26" s="18" customFormat="1" ht="298.5" x14ac:dyDescent="0.25">
      <c r="A3" s="14">
        <v>129</v>
      </c>
      <c r="B3" s="7" t="s">
        <v>26</v>
      </c>
      <c r="C3" s="7" t="s">
        <v>30</v>
      </c>
      <c r="D3" s="4" t="s">
        <v>39</v>
      </c>
      <c r="E3" s="8" t="s">
        <v>50</v>
      </c>
      <c r="F3" s="9" t="s">
        <v>45</v>
      </c>
      <c r="G3" s="10" t="s">
        <v>46</v>
      </c>
      <c r="H3" s="10" t="s">
        <v>47</v>
      </c>
      <c r="I3" s="9" t="s">
        <v>18</v>
      </c>
      <c r="J3" s="11" t="s">
        <v>48</v>
      </c>
      <c r="K3" s="7" t="s">
        <v>28</v>
      </c>
      <c r="L3" s="7" t="s">
        <v>29</v>
      </c>
      <c r="M3" s="12">
        <v>414</v>
      </c>
      <c r="N3" s="12"/>
      <c r="O3" s="12"/>
      <c r="P3" s="12"/>
      <c r="Q3" s="12"/>
      <c r="R3" s="12"/>
      <c r="S3" s="12">
        <v>414</v>
      </c>
      <c r="T3" s="12"/>
      <c r="U3" s="12">
        <f>SUM(N3:T3)</f>
        <v>414</v>
      </c>
      <c r="X3" s="6"/>
      <c r="Y3" s="19" t="s">
        <v>49</v>
      </c>
      <c r="Z3" s="13" t="s">
        <v>34</v>
      </c>
    </row>
    <row r="4" spans="1:26" s="18" customFormat="1" ht="298.5" x14ac:dyDescent="0.25">
      <c r="A4" s="14">
        <v>130</v>
      </c>
      <c r="B4" s="7" t="s">
        <v>31</v>
      </c>
      <c r="C4" s="7" t="s">
        <v>32</v>
      </c>
      <c r="D4" s="4" t="s">
        <v>42</v>
      </c>
      <c r="E4" s="8" t="s">
        <v>33</v>
      </c>
      <c r="F4" s="9" t="s">
        <v>45</v>
      </c>
      <c r="G4" s="10" t="s">
        <v>46</v>
      </c>
      <c r="H4" s="10" t="s">
        <v>47</v>
      </c>
      <c r="I4" s="9" t="s">
        <v>51</v>
      </c>
      <c r="J4" s="11" t="s">
        <v>52</v>
      </c>
      <c r="K4" s="7" t="s">
        <v>28</v>
      </c>
      <c r="L4" s="7" t="s">
        <v>29</v>
      </c>
      <c r="M4" s="12">
        <v>2273</v>
      </c>
      <c r="N4" s="12">
        <f>41+98</f>
        <v>139</v>
      </c>
      <c r="O4" s="12">
        <f>300+788</f>
        <v>1088</v>
      </c>
      <c r="P4" s="12"/>
      <c r="Q4" s="12"/>
      <c r="R4" s="12"/>
      <c r="S4" s="12">
        <f>109+196</f>
        <v>305</v>
      </c>
      <c r="T4" s="12"/>
      <c r="U4" s="12">
        <f>SUM(N4:T4)</f>
        <v>1532</v>
      </c>
      <c r="V4" s="12">
        <f>M4-U4</f>
        <v>741</v>
      </c>
      <c r="X4" s="6">
        <v>45547</v>
      </c>
      <c r="Y4" s="19" t="s">
        <v>49</v>
      </c>
      <c r="Z4" s="13" t="s">
        <v>34</v>
      </c>
    </row>
    <row r="5" spans="1:26" s="18" customFormat="1" ht="100.5" x14ac:dyDescent="0.25">
      <c r="A5" s="14">
        <v>133</v>
      </c>
      <c r="B5" s="7" t="s">
        <v>26</v>
      </c>
      <c r="C5" s="7" t="s">
        <v>30</v>
      </c>
      <c r="D5" s="8" t="s">
        <v>53</v>
      </c>
      <c r="E5" s="8" t="s">
        <v>54</v>
      </c>
      <c r="F5" s="9" t="s">
        <v>55</v>
      </c>
      <c r="G5" s="10" t="s">
        <v>56</v>
      </c>
      <c r="H5" s="10" t="s">
        <v>27</v>
      </c>
      <c r="I5" s="9" t="s">
        <v>18</v>
      </c>
      <c r="J5" s="11" t="s">
        <v>57</v>
      </c>
      <c r="K5" s="7" t="s">
        <v>28</v>
      </c>
      <c r="L5" s="7" t="s">
        <v>29</v>
      </c>
      <c r="M5" s="12">
        <v>414</v>
      </c>
      <c r="N5" s="12"/>
      <c r="O5" s="12"/>
      <c r="P5" s="12"/>
      <c r="Q5" s="12"/>
      <c r="R5" s="12"/>
      <c r="S5" s="12">
        <v>414</v>
      </c>
      <c r="T5" s="12"/>
      <c r="U5" s="12">
        <f>SUM(N5:T5)</f>
        <v>414</v>
      </c>
      <c r="X5" s="6"/>
      <c r="Y5" s="19" t="s">
        <v>58</v>
      </c>
      <c r="Z5" s="13" t="s">
        <v>34</v>
      </c>
    </row>
    <row r="6" spans="1:26" s="18" customFormat="1" ht="23.25" customHeight="1" x14ac:dyDescent="0.25">
      <c r="A6" s="14">
        <v>134</v>
      </c>
      <c r="B6" s="7" t="s">
        <v>26</v>
      </c>
      <c r="C6" s="7" t="s">
        <v>30</v>
      </c>
      <c r="D6" s="8" t="s">
        <v>59</v>
      </c>
      <c r="E6" s="8" t="s">
        <v>60</v>
      </c>
      <c r="F6" s="9" t="s">
        <v>55</v>
      </c>
      <c r="G6" s="10" t="s">
        <v>56</v>
      </c>
      <c r="H6" s="10" t="s">
        <v>27</v>
      </c>
      <c r="I6" s="9" t="s">
        <v>18</v>
      </c>
      <c r="J6" s="11" t="s">
        <v>57</v>
      </c>
      <c r="K6" s="7" t="s">
        <v>28</v>
      </c>
      <c r="L6" s="7" t="s">
        <v>29</v>
      </c>
      <c r="M6" s="12">
        <v>414</v>
      </c>
      <c r="N6" s="12"/>
      <c r="O6" s="12"/>
      <c r="P6" s="12"/>
      <c r="Q6" s="12"/>
      <c r="R6" s="12"/>
      <c r="S6" s="12">
        <v>414</v>
      </c>
      <c r="T6" s="12"/>
      <c r="U6" s="12"/>
      <c r="X6" s="6"/>
      <c r="Y6" s="19" t="s">
        <v>58</v>
      </c>
      <c r="Z6" s="13" t="s">
        <v>34</v>
      </c>
    </row>
    <row r="7" spans="1:26" s="18" customFormat="1" ht="49.5" customHeight="1" x14ac:dyDescent="0.25">
      <c r="A7" s="14">
        <v>135</v>
      </c>
      <c r="B7" s="7" t="s">
        <v>31</v>
      </c>
      <c r="C7" s="7" t="s">
        <v>32</v>
      </c>
      <c r="D7" s="4" t="s">
        <v>61</v>
      </c>
      <c r="E7" s="15" t="s">
        <v>33</v>
      </c>
      <c r="F7" s="9" t="s">
        <v>55</v>
      </c>
      <c r="G7" s="10" t="s">
        <v>56</v>
      </c>
      <c r="H7" s="10" t="s">
        <v>27</v>
      </c>
      <c r="I7" s="9" t="s">
        <v>51</v>
      </c>
      <c r="J7" s="11" t="s">
        <v>62</v>
      </c>
      <c r="K7" s="7" t="s">
        <v>28</v>
      </c>
      <c r="L7" s="7" t="s">
        <v>29</v>
      </c>
      <c r="M7" s="12">
        <v>5453.5</v>
      </c>
      <c r="N7" s="12">
        <f>962+788+386</f>
        <v>2136</v>
      </c>
      <c r="O7" s="12">
        <f>420.23+1327.16</f>
        <v>1747.39</v>
      </c>
      <c r="P7" s="12"/>
      <c r="Q7" s="12">
        <v>25</v>
      </c>
      <c r="R7" s="12"/>
      <c r="S7" s="12">
        <v>414</v>
      </c>
      <c r="U7" s="12">
        <f>SUM(N7:S7)</f>
        <v>4322.3900000000003</v>
      </c>
      <c r="V7" s="12">
        <f t="shared" ref="V7:V13" si="0">M7-U7</f>
        <v>1131.1099999999997</v>
      </c>
      <c r="X7" s="6">
        <v>45547</v>
      </c>
      <c r="Y7" s="19" t="s">
        <v>58</v>
      </c>
      <c r="Z7" s="13" t="s">
        <v>34</v>
      </c>
    </row>
    <row r="8" spans="1:26" s="18" customFormat="1" ht="127.5" x14ac:dyDescent="0.25">
      <c r="A8" s="14">
        <v>136</v>
      </c>
      <c r="B8" s="7" t="s">
        <v>26</v>
      </c>
      <c r="C8" s="7" t="s">
        <v>35</v>
      </c>
      <c r="D8" s="4" t="s">
        <v>63</v>
      </c>
      <c r="E8" s="8" t="s">
        <v>64</v>
      </c>
      <c r="F8" s="9" t="s">
        <v>45</v>
      </c>
      <c r="G8" s="9" t="s">
        <v>36</v>
      </c>
      <c r="H8" s="10" t="s">
        <v>27</v>
      </c>
      <c r="I8" s="9" t="s">
        <v>65</v>
      </c>
      <c r="J8" s="11" t="s">
        <v>66</v>
      </c>
      <c r="K8" s="7" t="s">
        <v>28</v>
      </c>
      <c r="L8" s="7" t="s">
        <v>29</v>
      </c>
      <c r="M8" s="12">
        <v>2451</v>
      </c>
      <c r="Q8" s="12">
        <v>1537</v>
      </c>
      <c r="R8" s="12">
        <f>135.23+84.07+199.93</f>
        <v>419.23</v>
      </c>
      <c r="S8" s="12">
        <v>414</v>
      </c>
      <c r="U8" s="12">
        <f t="shared" ref="U8:U13" si="1">SUM(N8:T8)</f>
        <v>2370.23</v>
      </c>
      <c r="V8" s="12">
        <f t="shared" si="0"/>
        <v>80.769999999999982</v>
      </c>
      <c r="X8" s="6">
        <v>45547</v>
      </c>
      <c r="Y8" s="19" t="s">
        <v>67</v>
      </c>
      <c r="Z8" s="13" t="s">
        <v>34</v>
      </c>
    </row>
    <row r="9" spans="1:26" s="18" customFormat="1" ht="298.5" x14ac:dyDescent="0.25">
      <c r="A9" s="14">
        <v>137</v>
      </c>
      <c r="B9" s="7" t="s">
        <v>26</v>
      </c>
      <c r="C9" s="7" t="s">
        <v>30</v>
      </c>
      <c r="D9" s="4" t="s">
        <v>37</v>
      </c>
      <c r="E9" s="8" t="s">
        <v>38</v>
      </c>
      <c r="F9" s="9" t="s">
        <v>68</v>
      </c>
      <c r="G9" s="10" t="s">
        <v>44</v>
      </c>
      <c r="H9" s="10" t="s">
        <v>27</v>
      </c>
      <c r="I9" s="9" t="s">
        <v>69</v>
      </c>
      <c r="J9" s="11" t="s">
        <v>70</v>
      </c>
      <c r="K9" s="7" t="s">
        <v>28</v>
      </c>
      <c r="L9" s="7" t="s">
        <v>29</v>
      </c>
      <c r="M9" s="12">
        <v>1090</v>
      </c>
      <c r="N9" s="12"/>
      <c r="O9" s="12"/>
      <c r="P9" s="12"/>
      <c r="Q9" s="12"/>
      <c r="R9" s="12"/>
      <c r="S9" s="12">
        <v>305</v>
      </c>
      <c r="T9" s="12">
        <v>586.66999999999996</v>
      </c>
      <c r="U9" s="12">
        <f t="shared" si="1"/>
        <v>891.67</v>
      </c>
      <c r="V9" s="12">
        <f t="shared" si="0"/>
        <v>198.33000000000004</v>
      </c>
      <c r="X9" s="6">
        <v>45555</v>
      </c>
      <c r="Y9" s="19" t="s">
        <v>49</v>
      </c>
      <c r="Z9" s="13" t="s">
        <v>34</v>
      </c>
    </row>
    <row r="10" spans="1:26" s="18" customFormat="1" ht="298.5" x14ac:dyDescent="0.25">
      <c r="A10" s="14">
        <v>138</v>
      </c>
      <c r="B10" s="7" t="s">
        <v>26</v>
      </c>
      <c r="C10" s="7" t="s">
        <v>30</v>
      </c>
      <c r="D10" s="4" t="s">
        <v>39</v>
      </c>
      <c r="E10" s="8" t="s">
        <v>50</v>
      </c>
      <c r="F10" s="9" t="s">
        <v>68</v>
      </c>
      <c r="G10" s="10" t="s">
        <v>44</v>
      </c>
      <c r="H10" s="10" t="s">
        <v>27</v>
      </c>
      <c r="I10" s="9" t="s">
        <v>69</v>
      </c>
      <c r="J10" s="11" t="s">
        <v>70</v>
      </c>
      <c r="K10" s="7" t="s">
        <v>28</v>
      </c>
      <c r="L10" s="7" t="s">
        <v>29</v>
      </c>
      <c r="M10" s="12">
        <v>1199</v>
      </c>
      <c r="N10" s="12"/>
      <c r="O10" s="12"/>
      <c r="P10" s="12"/>
      <c r="Q10" s="12"/>
      <c r="R10" s="12"/>
      <c r="S10" s="12">
        <v>414</v>
      </c>
      <c r="T10" s="12">
        <v>586.66999999999996</v>
      </c>
      <c r="U10" s="12">
        <f t="shared" si="1"/>
        <v>1000.67</v>
      </c>
      <c r="V10" s="12">
        <f t="shared" si="0"/>
        <v>198.33000000000004</v>
      </c>
      <c r="X10" s="6">
        <v>45555</v>
      </c>
      <c r="Y10" s="19" t="s">
        <v>49</v>
      </c>
      <c r="Z10" s="13" t="s">
        <v>34</v>
      </c>
    </row>
    <row r="11" spans="1:26" s="18" customFormat="1" ht="298.5" x14ac:dyDescent="0.25">
      <c r="A11" s="14">
        <v>139</v>
      </c>
      <c r="B11" s="7" t="s">
        <v>31</v>
      </c>
      <c r="C11" s="7" t="s">
        <v>32</v>
      </c>
      <c r="D11" s="4" t="s">
        <v>71</v>
      </c>
      <c r="E11" s="8" t="s">
        <v>33</v>
      </c>
      <c r="F11" s="9" t="s">
        <v>68</v>
      </c>
      <c r="G11" s="10" t="s">
        <v>44</v>
      </c>
      <c r="H11" s="10" t="s">
        <v>27</v>
      </c>
      <c r="I11" s="9" t="s">
        <v>72</v>
      </c>
      <c r="J11" s="11" t="s">
        <v>73</v>
      </c>
      <c r="K11" s="7" t="s">
        <v>28</v>
      </c>
      <c r="L11" s="7" t="s">
        <v>29</v>
      </c>
      <c r="M11" s="12">
        <v>5332.5</v>
      </c>
      <c r="N11" s="12">
        <f>788+962+193+193</f>
        <v>2136</v>
      </c>
      <c r="O11" s="12">
        <f>400.97+750.16+500.24</f>
        <v>1651.3700000000001</v>
      </c>
      <c r="P11" s="12"/>
      <c r="Q11" s="12"/>
      <c r="R11" s="12">
        <v>20</v>
      </c>
      <c r="S11" s="12">
        <f>196+109+109+196+109</f>
        <v>719</v>
      </c>
      <c r="T11" s="12">
        <v>586.66999999999996</v>
      </c>
      <c r="U11" s="12">
        <f t="shared" si="1"/>
        <v>5113.04</v>
      </c>
      <c r="V11" s="12">
        <f t="shared" si="0"/>
        <v>219.46000000000004</v>
      </c>
      <c r="W11" s="14" t="s">
        <v>29</v>
      </c>
      <c r="X11" s="6">
        <v>45558</v>
      </c>
      <c r="Y11" s="19" t="s">
        <v>49</v>
      </c>
      <c r="Z11" s="13" t="s">
        <v>34</v>
      </c>
    </row>
    <row r="12" spans="1:26" s="18" customFormat="1" ht="270" x14ac:dyDescent="0.25">
      <c r="A12" s="14">
        <v>140</v>
      </c>
      <c r="B12" s="7" t="s">
        <v>26</v>
      </c>
      <c r="C12" s="7" t="s">
        <v>30</v>
      </c>
      <c r="D12" s="8" t="s">
        <v>53</v>
      </c>
      <c r="E12" s="8" t="s">
        <v>54</v>
      </c>
      <c r="F12" s="9" t="s">
        <v>74</v>
      </c>
      <c r="G12" s="10" t="s">
        <v>75</v>
      </c>
      <c r="H12" s="10" t="s">
        <v>27</v>
      </c>
      <c r="I12" s="9" t="s">
        <v>69</v>
      </c>
      <c r="J12" s="11" t="s">
        <v>76</v>
      </c>
      <c r="K12" s="7" t="s">
        <v>28</v>
      </c>
      <c r="L12" s="7" t="s">
        <v>29</v>
      </c>
      <c r="M12" s="12">
        <v>1613</v>
      </c>
      <c r="S12" s="12">
        <f>414*2</f>
        <v>828</v>
      </c>
      <c r="T12" s="12">
        <v>467.5</v>
      </c>
      <c r="U12" s="12">
        <f t="shared" si="1"/>
        <v>1295.5</v>
      </c>
      <c r="V12" s="12">
        <f t="shared" si="0"/>
        <v>317.5</v>
      </c>
      <c r="X12" s="6">
        <v>45555</v>
      </c>
      <c r="Y12" s="20" t="s">
        <v>77</v>
      </c>
      <c r="Z12" s="13" t="s">
        <v>34</v>
      </c>
    </row>
    <row r="13" spans="1:26" s="18" customFormat="1" ht="270" x14ac:dyDescent="0.25">
      <c r="A13" s="14">
        <v>141</v>
      </c>
      <c r="B13" s="7" t="s">
        <v>31</v>
      </c>
      <c r="C13" s="7" t="s">
        <v>32</v>
      </c>
      <c r="D13" s="16" t="s">
        <v>78</v>
      </c>
      <c r="E13" s="15" t="s">
        <v>33</v>
      </c>
      <c r="F13" s="9" t="s">
        <v>74</v>
      </c>
      <c r="H13" s="10" t="s">
        <v>27</v>
      </c>
      <c r="I13" s="9" t="s">
        <v>72</v>
      </c>
      <c r="J13" s="11" t="s">
        <v>79</v>
      </c>
      <c r="K13" s="7" t="s">
        <v>28</v>
      </c>
      <c r="L13" s="7" t="s">
        <v>29</v>
      </c>
      <c r="M13" s="12">
        <v>5914</v>
      </c>
      <c r="N13" s="12">
        <f>788+962+193+193</f>
        <v>2136</v>
      </c>
      <c r="O13" s="12">
        <f>1426.25+394.46</f>
        <v>1820.71</v>
      </c>
      <c r="P13" s="12"/>
      <c r="Q13" s="12"/>
      <c r="R13" s="12">
        <v>25</v>
      </c>
      <c r="S13" s="12">
        <f>414*2</f>
        <v>828</v>
      </c>
      <c r="T13" s="12">
        <v>467.5</v>
      </c>
      <c r="U13" s="12">
        <f t="shared" si="1"/>
        <v>5277.21</v>
      </c>
      <c r="V13" s="12">
        <f t="shared" si="0"/>
        <v>636.79</v>
      </c>
      <c r="X13" s="6">
        <v>45558</v>
      </c>
      <c r="Y13" s="20" t="s">
        <v>77</v>
      </c>
      <c r="Z13" s="13" t="s">
        <v>34</v>
      </c>
    </row>
    <row r="14" spans="1:26" s="18" customFormat="1" ht="126" x14ac:dyDescent="0.25">
      <c r="A14" s="14">
        <v>142</v>
      </c>
      <c r="B14" s="7" t="s">
        <v>31</v>
      </c>
      <c r="C14" s="7" t="s">
        <v>32</v>
      </c>
      <c r="D14" s="4" t="s">
        <v>80</v>
      </c>
      <c r="E14" s="8" t="s">
        <v>33</v>
      </c>
      <c r="F14" s="9" t="s">
        <v>81</v>
      </c>
      <c r="G14" s="10" t="s">
        <v>82</v>
      </c>
      <c r="H14" s="10" t="s">
        <v>83</v>
      </c>
      <c r="I14" s="9" t="s">
        <v>84</v>
      </c>
      <c r="J14" s="11" t="s">
        <v>85</v>
      </c>
      <c r="K14" s="7" t="s">
        <v>28</v>
      </c>
      <c r="L14" s="7" t="s">
        <v>29</v>
      </c>
      <c r="M14" s="12">
        <v>109</v>
      </c>
      <c r="N14" s="12"/>
      <c r="O14" s="12"/>
      <c r="P14" s="12"/>
      <c r="Q14" s="12"/>
      <c r="R14" s="12"/>
      <c r="S14" s="12">
        <v>109</v>
      </c>
      <c r="T14" s="12"/>
      <c r="U14" s="12">
        <f>SUM(N14:T14)</f>
        <v>109</v>
      </c>
      <c r="V14" s="12"/>
      <c r="Y14" s="20" t="s">
        <v>86</v>
      </c>
      <c r="Z14" s="13" t="s">
        <v>34</v>
      </c>
    </row>
    <row r="15" spans="1:26" s="18" customFormat="1" ht="126" x14ac:dyDescent="0.25">
      <c r="A15" s="14">
        <v>143</v>
      </c>
      <c r="B15" s="7" t="s">
        <v>31</v>
      </c>
      <c r="C15" s="7" t="s">
        <v>32</v>
      </c>
      <c r="D15" s="4" t="s">
        <v>87</v>
      </c>
      <c r="E15" s="8" t="s">
        <v>88</v>
      </c>
      <c r="F15" s="9" t="s">
        <v>81</v>
      </c>
      <c r="G15" s="10" t="s">
        <v>82</v>
      </c>
      <c r="H15" s="10" t="s">
        <v>83</v>
      </c>
      <c r="I15" s="9" t="s">
        <v>84</v>
      </c>
      <c r="J15" s="11" t="s">
        <v>85</v>
      </c>
      <c r="K15" s="7" t="s">
        <v>28</v>
      </c>
      <c r="L15" s="7" t="s">
        <v>29</v>
      </c>
      <c r="M15" s="12">
        <v>109</v>
      </c>
      <c r="N15" s="12"/>
      <c r="O15" s="12"/>
      <c r="P15" s="12"/>
      <c r="Q15" s="12"/>
      <c r="R15" s="12"/>
      <c r="S15" s="12">
        <v>109</v>
      </c>
      <c r="T15" s="12"/>
      <c r="U15" s="12">
        <f>SUM(N15:T15)</f>
        <v>109</v>
      </c>
      <c r="V15" s="12"/>
      <c r="Y15" s="20" t="s">
        <v>86</v>
      </c>
      <c r="Z15" s="13" t="s">
        <v>34</v>
      </c>
    </row>
    <row r="16" spans="1:26" s="18" customFormat="1" ht="144" x14ac:dyDescent="0.25">
      <c r="A16" s="14">
        <v>144</v>
      </c>
      <c r="B16" s="7" t="s">
        <v>31</v>
      </c>
      <c r="C16" s="7" t="s">
        <v>40</v>
      </c>
      <c r="D16" s="4" t="s">
        <v>41</v>
      </c>
      <c r="E16" s="8" t="s">
        <v>43</v>
      </c>
      <c r="F16" s="9" t="s">
        <v>89</v>
      </c>
      <c r="G16" s="10" t="s">
        <v>90</v>
      </c>
      <c r="H16" s="10" t="s">
        <v>27</v>
      </c>
      <c r="I16" s="9" t="s">
        <v>91</v>
      </c>
      <c r="J16" s="11" t="s">
        <v>92</v>
      </c>
      <c r="K16" s="7" t="s">
        <v>28</v>
      </c>
      <c r="L16" s="7" t="s">
        <v>29</v>
      </c>
      <c r="M16" s="12">
        <v>2451</v>
      </c>
      <c r="N16" s="12"/>
      <c r="O16" s="12"/>
      <c r="P16" s="12"/>
      <c r="Q16" s="12">
        <v>1537</v>
      </c>
      <c r="R16" s="12">
        <f>179.99+59.9+139.94+169.94</f>
        <v>549.77</v>
      </c>
      <c r="S16" s="12">
        <v>414</v>
      </c>
      <c r="T16" s="12"/>
      <c r="U16" s="12">
        <f>SUM(N16:T16)</f>
        <v>2500.77</v>
      </c>
      <c r="V16" s="12"/>
      <c r="W16" s="12">
        <f>U16-M16</f>
        <v>49.769999999999982</v>
      </c>
      <c r="X16" s="6">
        <v>45560</v>
      </c>
      <c r="Y16" s="20" t="s">
        <v>93</v>
      </c>
      <c r="Z16" s="13" t="s">
        <v>34</v>
      </c>
    </row>
    <row r="17" spans="4:25" s="18" customFormat="1" x14ac:dyDescent="0.25">
      <c r="D17" s="8"/>
      <c r="E17" s="10"/>
      <c r="F17" s="10"/>
      <c r="G17" s="9"/>
      <c r="H17" s="11"/>
      <c r="I17" s="9"/>
      <c r="J17" s="7"/>
      <c r="K17" s="7"/>
      <c r="L17" s="12"/>
      <c r="M17" s="12"/>
      <c r="N17" s="12"/>
      <c r="O17" s="12"/>
      <c r="P17" s="12"/>
      <c r="Q17" s="12"/>
      <c r="R17" s="12"/>
      <c r="S17" s="12"/>
      <c r="T17" s="12"/>
      <c r="U17" s="12"/>
      <c r="W17" s="6"/>
      <c r="X17" s="19"/>
      <c r="Y17" s="21"/>
    </row>
    <row r="18" spans="4:25" x14ac:dyDescent="0.25">
      <c r="D18" s="8"/>
      <c r="E18" s="10"/>
      <c r="F18" s="10"/>
      <c r="G18" s="9"/>
      <c r="H18" s="11"/>
      <c r="I18" s="9"/>
      <c r="J18" s="7"/>
      <c r="K18" s="7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8"/>
      <c r="W18" s="6"/>
      <c r="X18" s="19"/>
    </row>
    <row r="19" spans="4:25" x14ac:dyDescent="0.25">
      <c r="D19" s="8"/>
      <c r="E19" s="10"/>
      <c r="F19" s="10"/>
      <c r="G19" s="9"/>
      <c r="H19" s="11"/>
      <c r="I19" s="9"/>
      <c r="J19" s="7"/>
      <c r="K19" s="7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4"/>
      <c r="W19" s="6"/>
      <c r="X19" s="19"/>
    </row>
    <row r="20" spans="4:25" x14ac:dyDescent="0.25">
      <c r="D20" s="8"/>
      <c r="E20" s="10"/>
      <c r="F20" s="10"/>
      <c r="G20" s="9"/>
      <c r="H20" s="11"/>
      <c r="I20" s="9"/>
      <c r="J20" s="7"/>
      <c r="K20" s="7"/>
      <c r="L20" s="12"/>
      <c r="M20" s="18"/>
      <c r="N20" s="18"/>
      <c r="O20" s="18"/>
      <c r="P20" s="18"/>
      <c r="Q20" s="18"/>
      <c r="R20" s="12"/>
      <c r="S20" s="12"/>
      <c r="T20" s="12"/>
      <c r="U20" s="12"/>
      <c r="V20" s="18"/>
      <c r="W20" s="6"/>
      <c r="X20" s="20"/>
    </row>
    <row r="21" spans="4:25" x14ac:dyDescent="0.25">
      <c r="D21" s="15"/>
      <c r="E21" s="18"/>
      <c r="F21" s="10"/>
      <c r="G21" s="9"/>
      <c r="H21" s="11"/>
      <c r="I21" s="9"/>
      <c r="J21" s="7"/>
      <c r="K21" s="7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8"/>
      <c r="W21" s="6"/>
      <c r="X21" s="20"/>
    </row>
    <row r="22" spans="4:25" x14ac:dyDescent="0.25">
      <c r="D22" s="8"/>
      <c r="E22" s="10"/>
      <c r="F22" s="10"/>
      <c r="G22" s="9"/>
      <c r="H22" s="11"/>
      <c r="I22" s="9"/>
      <c r="J22" s="7"/>
      <c r="K22" s="7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8"/>
      <c r="W22" s="18"/>
      <c r="X22" s="20"/>
    </row>
    <row r="23" spans="4:25" x14ac:dyDescent="0.25">
      <c r="D23" s="8"/>
      <c r="E23" s="10"/>
      <c r="F23" s="10"/>
      <c r="G23" s="9"/>
      <c r="H23" s="11"/>
      <c r="I23" s="9"/>
      <c r="J23" s="7"/>
      <c r="K23" s="7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8"/>
      <c r="W23" s="18"/>
      <c r="X23" s="20"/>
    </row>
    <row r="24" spans="4:25" x14ac:dyDescent="0.25">
      <c r="D24" s="8"/>
      <c r="E24" s="10"/>
      <c r="F24" s="10"/>
      <c r="G24" s="9"/>
      <c r="H24" s="11"/>
      <c r="I24" s="9"/>
      <c r="J24" s="7"/>
      <c r="K24" s="7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6"/>
      <c r="X24" s="20"/>
    </row>
    <row r="25" spans="4:25" x14ac:dyDescent="0.25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2024-10-04T20:20:52Z</dcterms:modified>
</cp:coreProperties>
</file>