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Respaldo\AÑOS ANTERIORES\ADMON 2025\TRANSPARENCIA\VIATICOS\"/>
    </mc:Choice>
  </mc:AlternateContent>
  <xr:revisionPtr revIDLastSave="0" documentId="13_ncr:1_{65A85335-732F-4F81-806C-5BEAF3BAC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O2" i="1"/>
  <c r="N2" i="1"/>
  <c r="U2" i="1" s="1"/>
  <c r="V2" i="1" s="1"/>
  <c r="U7" i="1"/>
  <c r="U6" i="1"/>
  <c r="U8" i="1"/>
  <c r="U9" i="1"/>
  <c r="U10" i="1"/>
  <c r="U11" i="1"/>
  <c r="U12" i="1"/>
  <c r="S17" i="1"/>
  <c r="N17" i="1"/>
  <c r="U17" i="1" s="1"/>
  <c r="U16" i="1"/>
  <c r="S15" i="1"/>
  <c r="N15" i="1"/>
  <c r="U15" i="1" s="1"/>
  <c r="V15" i="1" s="1"/>
  <c r="U14" i="1"/>
  <c r="S13" i="1"/>
  <c r="O13" i="1"/>
  <c r="N13" i="1"/>
  <c r="U13" i="1" s="1"/>
  <c r="V13" i="1" s="1"/>
  <c r="R5" i="1"/>
  <c r="U5" i="1" s="1"/>
  <c r="W5" i="1" s="1"/>
  <c r="U4" i="1"/>
  <c r="W4" i="1" s="1"/>
  <c r="S3" i="1"/>
  <c r="R3" i="1"/>
  <c r="P3" i="1"/>
  <c r="O3" i="1"/>
  <c r="U3" i="1" l="1"/>
  <c r="V3" i="1" s="1"/>
</calcChain>
</file>

<file path=xl/sharedStrings.xml><?xml version="1.0" encoding="utf-8"?>
<sst xmlns="http://schemas.openxmlformats.org/spreadsheetml/2006/main" count="249" uniqueCount="100">
  <si>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</si>
  <si>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</si>
  <si>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</si>
  <si>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</si>
  <si>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</si>
  <si>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</si>
  <si>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</si>
  <si>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</si>
  <si>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</si>
  <si>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</si>
  <si>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</si>
  <si>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</si>
  <si>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</si>
  <si>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</si>
  <si>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</si>
  <si>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</si>
  <si>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</si>
  <si>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</si>
  <si>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</si>
  <si>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</si>
  <si>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</si>
  <si>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</si>
  <si>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</si>
  <si>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</si>
  <si>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RESULTADOS</t>
  </si>
  <si>
    <t>GDL, JAL</t>
  </si>
  <si>
    <t>PAGARE</t>
  </si>
  <si>
    <t>TRANSF</t>
  </si>
  <si>
    <t>PROGRAMAS</t>
  </si>
  <si>
    <t>SE REALIZO LA COMISION SIN INCONVENIENTES REPORTADOS</t>
  </si>
  <si>
    <t>DIRECCION</t>
  </si>
  <si>
    <t xml:space="preserve">ZAIRA LILIBTH CASTILLON ROSALES </t>
  </si>
  <si>
    <t>DIRECTORA</t>
  </si>
  <si>
    <t>ALIMENTOS, COMBUSTIBLE Y PEAJES</t>
  </si>
  <si>
    <t xml:space="preserve">DELEG INST DE LA PPNNA        </t>
  </si>
  <si>
    <t>PROFESIONISTA ESPECIALIZADO TRABAJADOR SOCIAL</t>
  </si>
  <si>
    <t>DIF JALISCO</t>
  </si>
  <si>
    <t>°069</t>
  </si>
  <si>
    <t>BRENDA ROXANA JOYA JOYA</t>
  </si>
  <si>
    <t>MARTES 01 JULIO 2025</t>
  </si>
  <si>
    <t>CENTROS ASISTENCIALES VARIOS</t>
  </si>
  <si>
    <t>TRASLADOS DE ARTICULOS VARIOS A ALBERGADOS Y EGRESO DE MENORES</t>
  </si>
  <si>
    <t>2:30AM SALIDA A GDL/6:00AM LLEGADA A VISION DEL MAÑANA EN ACATLAN JUAREZ/7:30AM LUNAS Y MAREAS VARONIL EN JOCOTEPEC/10:00AM EGRESO DE MENOR DE LUNAS Y MAREAS FEMENIL/11:00AM ESPLENDOR DE VIDA EN EL SALTO ENTREGA DE MEDICAMENTOS/12:30AM CIUDAD NIÑEZ ENTREGA DE DOCUMENTOS/2:00PM FORTALEZA DE VIDA FEMENIL EN ZAPOPAN PARA EGRESO DE MENOR/3:00PM SALIDA A VTA/7:00PM LLEGADA A VTA</t>
  </si>
  <si>
    <t>JONATHAN ALEXIS BERNAL RODRIGUEZ</t>
  </si>
  <si>
    <t>PROFESIONISTA ESPECIALIZADO ABOGADO</t>
  </si>
  <si>
    <t>°070</t>
  </si>
  <si>
    <t>LUNES 07 DE JULIO 2025</t>
  </si>
  <si>
    <t>DEPENDENCIAS VARIAS</t>
  </si>
  <si>
    <t>DILIGENCIAS VARIAS</t>
  </si>
  <si>
    <t>3:30AM SALIDA A GDL/8:10AM LLEGADA A GDL/9:50AM A 1:30PM LLEGADA A CIUDAD NIÑEZ/2:00PM TASLADO A PERIODICO OFICIAL Y SUPREMO TRIBUNAL/4:30PM SALIDA A VTA/10:00PM LLEGADA A VTA</t>
  </si>
  <si>
    <t>°071</t>
  </si>
  <si>
    <t>URR</t>
  </si>
  <si>
    <t>ZULEIKA YASMIR CARDENAS CEDANO</t>
  </si>
  <si>
    <t>PROFESIONISTA ESPECIALIZADO C TERAPEUTA</t>
  </si>
  <si>
    <t>AUDITORIO  DR. ROBERTO MENDIOLA (CUCS)</t>
  </si>
  <si>
    <t>CAPACITACION POR LA XIV JORNADA DEL TERAPEUTA FÍSICO</t>
  </si>
  <si>
    <t>°072</t>
  </si>
  <si>
    <t>ALEXIS COYOPOL XICALE</t>
  </si>
  <si>
    <t>°073</t>
  </si>
  <si>
    <t>CARLOS ALBERTO RUGERIO OLAYO</t>
  </si>
  <si>
    <t>°074</t>
  </si>
  <si>
    <t>MARCO ANTONIO GALEOTE ZAVALA</t>
  </si>
  <si>
    <t>°075</t>
  </si>
  <si>
    <t>DALIA GUADALUPE MORALES MORALES</t>
  </si>
  <si>
    <t>°076</t>
  </si>
  <si>
    <t>MARIA FERNANDARAMOS LOPEZ</t>
  </si>
  <si>
    <t>°077</t>
  </si>
  <si>
    <t>PATRICIA VELAZQUEZ TELLEZ</t>
  </si>
  <si>
    <t>SN</t>
  </si>
  <si>
    <t>JUEVES 24 JULIO 2025</t>
  </si>
  <si>
    <t>VISITA A INSTALACIONES DE DIF JALISCO</t>
  </si>
  <si>
    <t>PRESIDENCIA</t>
  </si>
  <si>
    <t>CLAUDIA MARICELA PEÑA GOMEZ</t>
  </si>
  <si>
    <t>PRESIDENTA</t>
  </si>
  <si>
    <t>°079</t>
  </si>
  <si>
    <t>LIC. ANAY CANDELARIA ARREDONDO ESQUEDA</t>
  </si>
  <si>
    <t>PROFESIONISTA ESPECIALIZADO B ABOGADO</t>
  </si>
  <si>
    <t>JUEVES 31 JULIO 2025</t>
  </si>
  <si>
    <t>HOSPITAL CIVIL, FRAY ANTONIO ALCALDE</t>
  </si>
  <si>
    <t xml:space="preserve">CITA MEDICA PROGRAMADA DE MENOR </t>
  </si>
  <si>
    <t xml:space="preserve">4:00AM SALIDA DE OF CENTRALES/4:30AM EGRESO DE MENOR DE MAXIMO CORNEJO/8:00AM LLEGADA A HOSPITAL CIVIL GDL/1:30PM SALIDA DEL HOSPITAL CIVIL/2:30PM LLEGADA A DIRECCION REGISTRO CIVIL GDL/2:50PM SALIDA DEL REGISTRO CIVIL/7:00PM LLEGADA A PTO VTA CASA HOGAR/7:40PM LLEGADA OF CENTRALES </t>
  </si>
  <si>
    <t>°080</t>
  </si>
  <si>
    <t>LIC. FABIOLA MORAN JIMENEZ</t>
  </si>
  <si>
    <t>PROFESIONISTA ESPECIALIZADO TRABAJO SOCIAL</t>
  </si>
  <si>
    <t>°081</t>
  </si>
  <si>
    <t>DELEGADA</t>
  </si>
  <si>
    <t>MARIBEL ROJO RUIZ</t>
  </si>
  <si>
    <t>MIERCOLES 30 Y JUEVES 31 JULIO 2025</t>
  </si>
  <si>
    <t>TEC DE MTY EN AV. GRAL. RAMON CORONA #2514, COL. NUEVO MEX</t>
  </si>
  <si>
    <t>CAPACITACION "PROYECTO CERO TOLENCIA A LA EXPLOTACION" RUMBO MUNDIAL 2026</t>
  </si>
  <si>
    <r>
      <t xml:space="preserve">MIE 30 JUL 7:00AM </t>
    </r>
    <r>
      <rPr>
        <sz val="11"/>
        <color theme="1"/>
        <rFont val="Calibri"/>
        <family val="2"/>
        <scheme val="minor"/>
      </rPr>
      <t>SALIDA VTA A GDL/11:00AM LLEGADA AL CONGRESO EN EL TEC/5:00PM  TERMINO DE CONGRESO/</t>
    </r>
    <r>
      <rPr>
        <b/>
        <sz val="11"/>
        <color theme="1"/>
        <rFont val="Calibri"/>
        <family val="2"/>
        <scheme val="minor"/>
      </rPr>
      <t>JUE 31 JUL</t>
    </r>
    <r>
      <rPr>
        <sz val="11"/>
        <color theme="1"/>
        <rFont val="Calibri"/>
        <family val="2"/>
        <scheme val="minor"/>
      </rPr>
      <t xml:space="preserve"> 9:00AM ASISTENCIA CONGRESO TEC/4:40AM TERMINO Y SALIDA A VTA</t>
    </r>
  </si>
  <si>
    <t>FECHA DE ENTREGA</t>
  </si>
  <si>
    <t>4:30 SALIDA A GDL. 7:45 LLEGADA A GD, 8:40 AM A 2:20 PM CAPACITACION, $:42 PM SALIDA DE GDL. 9:50 PM LLEGADA A VTA</t>
  </si>
  <si>
    <t>ASISTIR A LA CAPACITACION POR XIV JORNADA DEL TERAPEUITA FISICO ´´ACTUALIZACION DE ELECTROTERAPIA´´ EN LAS INSTALAC IONES DEL AUDITORIO DR. ROBERTO MENDIOLA ORTA UBIC ADO EN EL CEDNTRO UNIVERSITADRIO DE CIENCIAS DE LA SALUS (CUCUS) EN GDL. JALICO.</t>
  </si>
  <si>
    <t>POR XIV JORNADA DEL TERAPEUITA FISICO ´´ACTUALIZACION DE ELECTROTERAPIA´´ EN LAS INSTALAC IONES DEL AUDITORIO DR. ROBERTO MENDIOLA ORTA UBIC ADO EN EL CEDNTRO UNIVERSITADRIO DE CIENCIAS DE LA SALUS (CUCUS) EN GDL. JALICO.</t>
  </si>
  <si>
    <t>°068</t>
  </si>
  <si>
    <t>ANGELICA PATRICIA AGUILAR GUTIERREZ</t>
  </si>
  <si>
    <t xml:space="preserve">                                                        MARTES 01 JULIO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</si>
  <si>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HOSPITAL CIVIL</t>
  </si>
  <si>
    <t>TRASLADO DE MENOR A CITA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</si>
</sst>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workbookViewId="0">
      <pane ySplit="1" topLeftCell="A2" activePane="bottomLeft" state="frozen"/>
      <selection pane="bottomLeft" activeCell="F19" sqref="F19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  <col min="27" max="27" width="15.28515625" customWidth="1"/>
  </cols>
  <sheetData>
    <row r="1" spans="1:30" s="7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93</v>
      </c>
      <c r="Z1" s="2" t="s">
        <v>24</v>
      </c>
      <c r="AA1" s="2" t="s">
        <v>91</v>
      </c>
    </row>
    <row r="2" spans="1:30" s="21" customFormat="1" ht="102" customHeight="1" x14ac:dyDescent="0.25">
      <c r="A2" s="22" t="s">
        <v>95</v>
      </c>
      <c r="B2" s="23" t="s">
        <v>30</v>
      </c>
      <c r="C2" s="23" t="s">
        <v>34</v>
      </c>
      <c r="D2" s="24" t="s">
        <v>96</v>
      </c>
      <c r="E2" s="26" t="s">
        <v>35</v>
      </c>
      <c r="F2" s="6" t="s">
        <v>39</v>
      </c>
      <c r="G2" s="25" t="s">
        <v>98</v>
      </c>
      <c r="H2" s="25" t="s">
        <v>97</v>
      </c>
      <c r="I2" s="25" t="s">
        <v>33</v>
      </c>
      <c r="J2" s="25" t="s">
        <v>99</v>
      </c>
      <c r="K2" s="25" t="s">
        <v>33</v>
      </c>
      <c r="L2" s="10" t="s">
        <v>27</v>
      </c>
      <c r="M2" s="27">
        <v>7719.8</v>
      </c>
      <c r="N2" s="27">
        <f>1022+1084+410</f>
        <v>2516</v>
      </c>
      <c r="O2" s="27">
        <f>797.7+800</f>
        <v>1597.7</v>
      </c>
      <c r="P2" s="27"/>
      <c r="Q2" s="27"/>
      <c r="R2" s="27"/>
      <c r="S2" s="27">
        <f>436+1176+654</f>
        <v>2266</v>
      </c>
      <c r="U2" s="27">
        <f t="shared" ref="U2" si="0">SUM(N2:T2)</f>
        <v>6379.7</v>
      </c>
      <c r="V2" s="27">
        <f>M2-U2</f>
        <v>1340.1000000000004</v>
      </c>
      <c r="W2" s="27"/>
      <c r="X2" s="28">
        <v>46227</v>
      </c>
      <c r="Y2" s="29" t="s">
        <v>42</v>
      </c>
      <c r="Z2" s="19" t="s">
        <v>29</v>
      </c>
      <c r="AA2" s="20">
        <v>46211</v>
      </c>
    </row>
    <row r="3" spans="1:30" ht="65.25" customHeight="1" x14ac:dyDescent="0.25">
      <c r="A3" s="13" t="s">
        <v>37</v>
      </c>
      <c r="B3" s="4" t="s">
        <v>30</v>
      </c>
      <c r="C3" s="4" t="s">
        <v>34</v>
      </c>
      <c r="D3" s="5" t="s">
        <v>38</v>
      </c>
      <c r="E3" s="8" t="s">
        <v>35</v>
      </c>
      <c r="F3" s="6" t="s">
        <v>39</v>
      </c>
      <c r="G3" s="6" t="s">
        <v>40</v>
      </c>
      <c r="H3" s="6" t="s">
        <v>25</v>
      </c>
      <c r="I3" s="6" t="s">
        <v>33</v>
      </c>
      <c r="J3" s="9" t="s">
        <v>41</v>
      </c>
      <c r="K3" s="10" t="s">
        <v>26</v>
      </c>
      <c r="L3" s="10" t="s">
        <v>27</v>
      </c>
      <c r="M3" s="11">
        <v>6891.8</v>
      </c>
      <c r="N3" s="11"/>
      <c r="O3" s="11">
        <f>500+1650.34</f>
        <v>2150.34</v>
      </c>
      <c r="P3" s="11">
        <f>205+181+483+306+295+205+205+306+181+483</f>
        <v>2850</v>
      </c>
      <c r="Q3" s="11"/>
      <c r="R3" s="11">
        <f>10+10</f>
        <v>20</v>
      </c>
      <c r="S3" s="11">
        <f>218+784+436</f>
        <v>1438</v>
      </c>
      <c r="U3" s="11">
        <f t="shared" ref="U3:U5" si="1">SUM(N3:T3)</f>
        <v>6458.34</v>
      </c>
      <c r="V3" s="11">
        <f>M3-U3</f>
        <v>433.46000000000004</v>
      </c>
      <c r="W3" s="11"/>
      <c r="X3" s="14"/>
      <c r="Y3" s="12" t="s">
        <v>42</v>
      </c>
      <c r="Z3" s="19" t="s">
        <v>29</v>
      </c>
      <c r="AA3" s="16">
        <v>45845</v>
      </c>
    </row>
    <row r="4" spans="1:30" ht="99" customHeight="1" x14ac:dyDescent="0.25">
      <c r="A4" s="13" t="s">
        <v>37</v>
      </c>
      <c r="B4" s="4" t="s">
        <v>30</v>
      </c>
      <c r="C4" s="4" t="s">
        <v>34</v>
      </c>
      <c r="D4" s="5" t="s">
        <v>43</v>
      </c>
      <c r="E4" s="18" t="s">
        <v>44</v>
      </c>
      <c r="F4" s="6" t="s">
        <v>39</v>
      </c>
      <c r="G4" s="6" t="s">
        <v>40</v>
      </c>
      <c r="H4" s="6" t="s">
        <v>25</v>
      </c>
      <c r="I4" s="6" t="s">
        <v>18</v>
      </c>
      <c r="J4" s="9" t="s">
        <v>41</v>
      </c>
      <c r="K4" s="10" t="s">
        <v>26</v>
      </c>
      <c r="L4" s="10" t="s">
        <v>27</v>
      </c>
      <c r="M4" s="11">
        <v>414</v>
      </c>
      <c r="N4" s="11"/>
      <c r="O4" s="11"/>
      <c r="P4" s="11"/>
      <c r="Q4" s="11"/>
      <c r="R4" s="11">
        <v>146.88999999999999</v>
      </c>
      <c r="S4" s="11">
        <v>414</v>
      </c>
      <c r="U4" s="11">
        <f t="shared" si="1"/>
        <v>560.89</v>
      </c>
      <c r="V4" s="11"/>
      <c r="W4" s="11">
        <f>U4-M4</f>
        <v>146.88999999999999</v>
      </c>
      <c r="X4" s="14">
        <v>45854</v>
      </c>
      <c r="Y4" s="12" t="s">
        <v>42</v>
      </c>
      <c r="Z4" s="19" t="s">
        <v>29</v>
      </c>
      <c r="AA4" s="16">
        <v>45846</v>
      </c>
    </row>
    <row r="5" spans="1:30" ht="113.25" x14ac:dyDescent="0.25">
      <c r="A5" s="13" t="s">
        <v>45</v>
      </c>
      <c r="B5" s="4" t="s">
        <v>30</v>
      </c>
      <c r="C5" s="4" t="s">
        <v>34</v>
      </c>
      <c r="D5" s="5" t="s">
        <v>43</v>
      </c>
      <c r="E5" s="18" t="s">
        <v>44</v>
      </c>
      <c r="F5" s="6" t="s">
        <v>46</v>
      </c>
      <c r="G5" s="6" t="s">
        <v>47</v>
      </c>
      <c r="H5" s="6" t="s">
        <v>25</v>
      </c>
      <c r="I5" s="6" t="s">
        <v>18</v>
      </c>
      <c r="J5" s="6" t="s">
        <v>48</v>
      </c>
      <c r="K5" s="10" t="s">
        <v>26</v>
      </c>
      <c r="L5" s="10" t="s">
        <v>27</v>
      </c>
      <c r="M5" s="11">
        <v>414</v>
      </c>
      <c r="N5" s="11"/>
      <c r="O5" s="11"/>
      <c r="P5" s="11"/>
      <c r="Q5" s="11"/>
      <c r="R5" s="11">
        <f>115.09+69.98+60.65+29.98+110.79</f>
        <v>386.49</v>
      </c>
      <c r="S5" s="11">
        <v>414</v>
      </c>
      <c r="U5" s="11">
        <f t="shared" si="1"/>
        <v>800.49</v>
      </c>
      <c r="V5" s="11"/>
      <c r="W5" s="11">
        <f>U5-M5</f>
        <v>386.49</v>
      </c>
      <c r="X5" s="14">
        <v>45854</v>
      </c>
      <c r="Y5" s="12" t="s">
        <v>49</v>
      </c>
      <c r="Z5" s="19" t="s">
        <v>29</v>
      </c>
      <c r="AA5" s="16">
        <v>45849</v>
      </c>
    </row>
    <row r="6" spans="1:30" ht="89.25" customHeight="1" x14ac:dyDescent="0.25">
      <c r="A6" s="13" t="s">
        <v>50</v>
      </c>
      <c r="B6" s="4" t="s">
        <v>28</v>
      </c>
      <c r="C6" s="4" t="s">
        <v>51</v>
      </c>
      <c r="D6" s="5" t="s">
        <v>52</v>
      </c>
      <c r="E6" s="8" t="s">
        <v>53</v>
      </c>
      <c r="F6" s="6" t="s">
        <v>46</v>
      </c>
      <c r="G6" s="6" t="s">
        <v>54</v>
      </c>
      <c r="H6" s="6" t="s">
        <v>25</v>
      </c>
      <c r="I6" s="6" t="s">
        <v>18</v>
      </c>
      <c r="J6" s="6" t="s">
        <v>55</v>
      </c>
      <c r="K6" s="10" t="s">
        <v>26</v>
      </c>
      <c r="L6" s="10" t="s">
        <v>27</v>
      </c>
      <c r="M6" s="11">
        <v>414</v>
      </c>
      <c r="N6" s="11"/>
      <c r="O6" s="11"/>
      <c r="P6" s="11"/>
      <c r="Q6" s="11"/>
      <c r="R6" s="11"/>
      <c r="S6" s="11">
        <v>414</v>
      </c>
      <c r="T6" s="11"/>
      <c r="U6" s="11">
        <f>SUM(N6:T6)</f>
        <v>414</v>
      </c>
      <c r="V6" s="11"/>
      <c r="W6" s="11"/>
      <c r="X6" s="14"/>
      <c r="Y6" s="12" t="s">
        <v>92</v>
      </c>
      <c r="Z6" s="19" t="s">
        <v>29</v>
      </c>
      <c r="AA6" s="16">
        <v>45846</v>
      </c>
    </row>
    <row r="7" spans="1:30" ht="109.5" customHeight="1" x14ac:dyDescent="0.25">
      <c r="A7" s="13" t="s">
        <v>56</v>
      </c>
      <c r="B7" s="4" t="s">
        <v>28</v>
      </c>
      <c r="C7" s="4" t="s">
        <v>51</v>
      </c>
      <c r="D7" s="5" t="s">
        <v>57</v>
      </c>
      <c r="E7" s="8" t="s">
        <v>53</v>
      </c>
      <c r="F7" s="6" t="s">
        <v>46</v>
      </c>
      <c r="G7" s="6" t="s">
        <v>54</v>
      </c>
      <c r="H7" s="6" t="s">
        <v>25</v>
      </c>
      <c r="I7" s="6" t="s">
        <v>18</v>
      </c>
      <c r="J7" s="6" t="s">
        <v>55</v>
      </c>
      <c r="K7" s="10" t="s">
        <v>26</v>
      </c>
      <c r="L7" s="10" t="s">
        <v>27</v>
      </c>
      <c r="M7" s="11">
        <v>414</v>
      </c>
      <c r="N7" s="11"/>
      <c r="O7" s="11"/>
      <c r="P7" s="11"/>
      <c r="Q7" s="11"/>
      <c r="R7" s="11"/>
      <c r="S7" s="11">
        <v>414</v>
      </c>
      <c r="T7" s="11"/>
      <c r="U7" s="11">
        <f>SUM(N7:T7)</f>
        <v>414</v>
      </c>
      <c r="V7" s="11"/>
      <c r="W7" s="11"/>
      <c r="X7" s="14"/>
      <c r="Y7" s="12" t="s">
        <v>93</v>
      </c>
      <c r="Z7" s="19" t="s">
        <v>29</v>
      </c>
      <c r="AA7" s="16">
        <v>45842</v>
      </c>
    </row>
    <row r="8" spans="1:30" ht="86.25" customHeight="1" x14ac:dyDescent="0.25">
      <c r="A8" s="13" t="s">
        <v>58</v>
      </c>
      <c r="B8" s="4" t="s">
        <v>28</v>
      </c>
      <c r="C8" s="4" t="s">
        <v>51</v>
      </c>
      <c r="D8" s="5" t="s">
        <v>59</v>
      </c>
      <c r="E8" s="8" t="s">
        <v>53</v>
      </c>
      <c r="F8" s="6" t="s">
        <v>46</v>
      </c>
      <c r="G8" s="6" t="s">
        <v>54</v>
      </c>
      <c r="H8" s="6" t="s">
        <v>25</v>
      </c>
      <c r="I8" s="6" t="s">
        <v>18</v>
      </c>
      <c r="J8" s="6" t="s">
        <v>55</v>
      </c>
      <c r="K8" s="10" t="s">
        <v>26</v>
      </c>
      <c r="L8" s="10" t="s">
        <v>27</v>
      </c>
      <c r="M8" s="11">
        <v>2070</v>
      </c>
      <c r="N8" s="11"/>
      <c r="O8" s="11"/>
      <c r="P8" s="11"/>
      <c r="Q8" s="11"/>
      <c r="R8" s="11"/>
      <c r="S8" s="11">
        <v>2070</v>
      </c>
      <c r="T8" s="11"/>
      <c r="U8" s="11">
        <f>SUM(N8:T8)</f>
        <v>2070</v>
      </c>
      <c r="V8" s="11"/>
      <c r="W8" s="11"/>
      <c r="X8" s="14"/>
      <c r="Y8" s="12" t="s">
        <v>92</v>
      </c>
      <c r="Z8" s="19" t="s">
        <v>29</v>
      </c>
      <c r="AA8" s="16">
        <v>45849</v>
      </c>
    </row>
    <row r="9" spans="1:30" ht="135.75" x14ac:dyDescent="0.25">
      <c r="A9" s="13" t="s">
        <v>60</v>
      </c>
      <c r="B9" s="4" t="s">
        <v>28</v>
      </c>
      <c r="C9" s="4" t="s">
        <v>51</v>
      </c>
      <c r="D9" s="5" t="s">
        <v>61</v>
      </c>
      <c r="E9" s="8" t="s">
        <v>53</v>
      </c>
      <c r="F9" s="6" t="s">
        <v>46</v>
      </c>
      <c r="G9" s="6" t="s">
        <v>54</v>
      </c>
      <c r="H9" s="6" t="s">
        <v>25</v>
      </c>
      <c r="I9" s="6" t="s">
        <v>18</v>
      </c>
      <c r="J9" s="6" t="s">
        <v>55</v>
      </c>
      <c r="K9" s="10" t="s">
        <v>26</v>
      </c>
      <c r="L9" s="10" t="s">
        <v>27</v>
      </c>
      <c r="M9" s="11">
        <v>414</v>
      </c>
      <c r="N9" s="11"/>
      <c r="O9" s="11"/>
      <c r="P9" s="11"/>
      <c r="Q9" s="11"/>
      <c r="R9" s="11"/>
      <c r="S9" s="11">
        <v>414</v>
      </c>
      <c r="T9" s="11"/>
      <c r="U9" s="11">
        <f>SUM(N9:T9)</f>
        <v>414</v>
      </c>
      <c r="V9" s="11"/>
      <c r="W9" s="11"/>
      <c r="X9" s="14"/>
      <c r="Y9" s="12" t="s">
        <v>93</v>
      </c>
      <c r="Z9" s="19" t="s">
        <v>29</v>
      </c>
      <c r="AA9" s="16">
        <v>45849</v>
      </c>
    </row>
    <row r="10" spans="1:30" ht="124.5" x14ac:dyDescent="0.25">
      <c r="A10" s="13" t="s">
        <v>62</v>
      </c>
      <c r="B10" s="4" t="s">
        <v>28</v>
      </c>
      <c r="C10" s="4" t="s">
        <v>51</v>
      </c>
      <c r="D10" s="5" t="s">
        <v>63</v>
      </c>
      <c r="E10" s="8" t="s">
        <v>53</v>
      </c>
      <c r="F10" s="6" t="s">
        <v>46</v>
      </c>
      <c r="G10" s="6" t="s">
        <v>54</v>
      </c>
      <c r="H10" s="6" t="s">
        <v>25</v>
      </c>
      <c r="I10" s="6" t="s">
        <v>18</v>
      </c>
      <c r="J10" s="6" t="s">
        <v>55</v>
      </c>
      <c r="K10" s="10" t="s">
        <v>26</v>
      </c>
      <c r="L10" s="10" t="s">
        <v>27</v>
      </c>
      <c r="M10" s="11">
        <v>414</v>
      </c>
      <c r="N10" s="11"/>
      <c r="O10" s="11"/>
      <c r="P10" s="11"/>
      <c r="Q10" s="11"/>
      <c r="R10" s="11"/>
      <c r="S10" s="11">
        <v>414</v>
      </c>
      <c r="T10" s="11"/>
      <c r="U10" s="11">
        <f>SUM(N10:T10)</f>
        <v>414</v>
      </c>
      <c r="V10" s="11"/>
      <c r="W10" s="11"/>
      <c r="X10" s="14"/>
      <c r="Y10" s="12" t="s">
        <v>94</v>
      </c>
      <c r="Z10" s="19" t="s">
        <v>29</v>
      </c>
      <c r="AA10" s="16">
        <v>45849</v>
      </c>
    </row>
    <row r="11" spans="1:30" s="5" customFormat="1" ht="54.6" customHeight="1" x14ac:dyDescent="0.25">
      <c r="A11" s="13" t="s">
        <v>64</v>
      </c>
      <c r="B11" s="4" t="s">
        <v>28</v>
      </c>
      <c r="C11" s="4" t="s">
        <v>51</v>
      </c>
      <c r="D11" s="5" t="s">
        <v>65</v>
      </c>
      <c r="E11" s="8" t="s">
        <v>53</v>
      </c>
      <c r="F11" s="6" t="s">
        <v>46</v>
      </c>
      <c r="G11" s="6" t="s">
        <v>54</v>
      </c>
      <c r="H11" s="6" t="s">
        <v>25</v>
      </c>
      <c r="I11" s="6" t="s">
        <v>18</v>
      </c>
      <c r="J11" s="6" t="s">
        <v>55</v>
      </c>
      <c r="K11" s="10" t="s">
        <v>26</v>
      </c>
      <c r="L11" s="10" t="s">
        <v>27</v>
      </c>
      <c r="M11" s="11">
        <v>414</v>
      </c>
      <c r="N11" s="11"/>
      <c r="O11" s="11"/>
      <c r="P11" s="11"/>
      <c r="Q11" s="11"/>
      <c r="R11" s="11"/>
      <c r="S11" s="11">
        <v>414</v>
      </c>
      <c r="T11" s="11"/>
      <c r="U11" s="11">
        <f>SUM(N11:T11)</f>
        <v>414</v>
      </c>
      <c r="V11" s="11"/>
      <c r="W11" s="11"/>
      <c r="X11" s="14"/>
      <c r="Y11" s="19" t="s">
        <v>93</v>
      </c>
      <c r="Z11" s="19" t="s">
        <v>29</v>
      </c>
      <c r="AA11" s="16">
        <v>45849</v>
      </c>
      <c r="AB11"/>
      <c r="AC11"/>
      <c r="AD11"/>
    </row>
    <row r="12" spans="1:30" s="5" customFormat="1" ht="72.95" customHeight="1" x14ac:dyDescent="0.25">
      <c r="A12" s="13" t="s">
        <v>66</v>
      </c>
      <c r="B12" s="4" t="s">
        <v>28</v>
      </c>
      <c r="C12" s="4" t="s">
        <v>51</v>
      </c>
      <c r="D12" s="5" t="s">
        <v>67</v>
      </c>
      <c r="E12" s="8" t="s">
        <v>53</v>
      </c>
      <c r="F12" s="6" t="s">
        <v>46</v>
      </c>
      <c r="G12" s="6" t="s">
        <v>54</v>
      </c>
      <c r="H12" s="6" t="s">
        <v>25</v>
      </c>
      <c r="I12" s="6" t="s">
        <v>18</v>
      </c>
      <c r="J12" s="6" t="s">
        <v>55</v>
      </c>
      <c r="K12" s="10" t="s">
        <v>26</v>
      </c>
      <c r="L12" s="10" t="s">
        <v>27</v>
      </c>
      <c r="M12" s="11">
        <v>414</v>
      </c>
      <c r="N12" s="11"/>
      <c r="O12" s="11"/>
      <c r="P12" s="11"/>
      <c r="Q12" s="11"/>
      <c r="R12" s="11"/>
      <c r="S12" s="11">
        <v>414</v>
      </c>
      <c r="T12" s="11"/>
      <c r="U12" s="11">
        <f>SUM(N12:T12)</f>
        <v>414</v>
      </c>
      <c r="V12" s="11"/>
      <c r="W12" s="11"/>
      <c r="X12" s="14"/>
      <c r="Y12" s="19" t="s">
        <v>93</v>
      </c>
      <c r="Z12" s="19" t="s">
        <v>29</v>
      </c>
      <c r="AA12" s="16">
        <v>45849</v>
      </c>
      <c r="AB12"/>
      <c r="AC12"/>
      <c r="AD12"/>
    </row>
    <row r="13" spans="1:30" s="5" customFormat="1" ht="32.25" customHeight="1" x14ac:dyDescent="0.25">
      <c r="A13" s="13" t="s">
        <v>68</v>
      </c>
      <c r="B13" s="4" t="s">
        <v>30</v>
      </c>
      <c r="C13" s="4" t="s">
        <v>30</v>
      </c>
      <c r="D13" s="5" t="s">
        <v>31</v>
      </c>
      <c r="E13" s="8" t="s">
        <v>32</v>
      </c>
      <c r="F13" s="6" t="s">
        <v>69</v>
      </c>
      <c r="G13" s="6" t="s">
        <v>36</v>
      </c>
      <c r="H13" s="6" t="s">
        <v>25</v>
      </c>
      <c r="I13" s="6" t="s">
        <v>33</v>
      </c>
      <c r="J13" s="6" t="s">
        <v>70</v>
      </c>
      <c r="K13" s="10" t="s">
        <v>26</v>
      </c>
      <c r="L13" s="10" t="s">
        <v>27</v>
      </c>
      <c r="M13" s="11">
        <v>6201</v>
      </c>
      <c r="N13" s="11">
        <f>817+255+420+410</f>
        <v>1902</v>
      </c>
      <c r="O13" s="11">
        <f>201.47+850.16</f>
        <v>1051.6299999999999</v>
      </c>
      <c r="P13" s="11"/>
      <c r="Q13" s="11"/>
      <c r="R13" s="11"/>
      <c r="S13" s="11">
        <f>304+478+304</f>
        <v>1086</v>
      </c>
      <c r="T13" s="11"/>
      <c r="U13" s="11">
        <f t="shared" ref="U13:U17" si="2">SUM(N13:T13)</f>
        <v>4039.63</v>
      </c>
      <c r="V13" s="11">
        <f>M13-U13</f>
        <v>2161.37</v>
      </c>
      <c r="W13" s="11"/>
      <c r="X13" s="14">
        <v>46030</v>
      </c>
      <c r="Y13"/>
      <c r="Z13" s="19" t="s">
        <v>29</v>
      </c>
      <c r="AA13" s="16">
        <v>45859</v>
      </c>
      <c r="AB13"/>
      <c r="AC13"/>
      <c r="AD13"/>
    </row>
    <row r="14" spans="1:30" s="5" customFormat="1" ht="32.25" customHeight="1" x14ac:dyDescent="0.25">
      <c r="A14" s="13" t="s">
        <v>68</v>
      </c>
      <c r="B14" s="4" t="s">
        <v>71</v>
      </c>
      <c r="C14" s="4" t="s">
        <v>71</v>
      </c>
      <c r="D14" s="5" t="s">
        <v>72</v>
      </c>
      <c r="E14" s="8" t="s">
        <v>73</v>
      </c>
      <c r="F14" s="6" t="s">
        <v>69</v>
      </c>
      <c r="G14" s="6" t="s">
        <v>36</v>
      </c>
      <c r="H14" s="6" t="s">
        <v>25</v>
      </c>
      <c r="I14" s="6" t="s">
        <v>18</v>
      </c>
      <c r="J14" s="6" t="s">
        <v>70</v>
      </c>
      <c r="K14" s="10" t="s">
        <v>26</v>
      </c>
      <c r="L14" s="10" t="s">
        <v>27</v>
      </c>
      <c r="M14" s="11">
        <v>543</v>
      </c>
      <c r="N14" s="11"/>
      <c r="O14" s="11"/>
      <c r="P14" s="11"/>
      <c r="Q14" s="11"/>
      <c r="R14" s="11"/>
      <c r="S14" s="11">
        <v>543</v>
      </c>
      <c r="T14" s="11"/>
      <c r="U14" s="11">
        <f t="shared" si="2"/>
        <v>543</v>
      </c>
      <c r="V14" s="11"/>
      <c r="W14" s="11"/>
      <c r="X14" s="14"/>
      <c r="Y14"/>
      <c r="Z14" s="19" t="s">
        <v>29</v>
      </c>
      <c r="AA14" s="16">
        <v>45859</v>
      </c>
      <c r="AB14"/>
      <c r="AC14"/>
      <c r="AD14"/>
    </row>
    <row r="15" spans="1:30" s="5" customFormat="1" ht="32.25" customHeight="1" x14ac:dyDescent="0.25">
      <c r="A15" s="13" t="s">
        <v>74</v>
      </c>
      <c r="B15" s="4" t="s">
        <v>30</v>
      </c>
      <c r="C15" s="4" t="s">
        <v>34</v>
      </c>
      <c r="D15" s="5" t="s">
        <v>75</v>
      </c>
      <c r="E15" s="8" t="s">
        <v>76</v>
      </c>
      <c r="F15" s="6" t="s">
        <v>77</v>
      </c>
      <c r="G15" s="6" t="s">
        <v>78</v>
      </c>
      <c r="H15" s="6" t="s">
        <v>25</v>
      </c>
      <c r="I15" s="6" t="s">
        <v>18</v>
      </c>
      <c r="J15" s="6" t="s">
        <v>79</v>
      </c>
      <c r="K15" s="10" t="s">
        <v>26</v>
      </c>
      <c r="L15" s="10" t="s">
        <v>27</v>
      </c>
      <c r="M15" s="11">
        <v>5925.5</v>
      </c>
      <c r="N15" s="11">
        <f>410+420+205+306+306+205+664</f>
        <v>2516</v>
      </c>
      <c r="O15" s="11">
        <v>1500.83</v>
      </c>
      <c r="P15" s="11"/>
      <c r="Q15" s="11"/>
      <c r="R15" s="11"/>
      <c r="S15" s="11">
        <f>327+588+327</f>
        <v>1242</v>
      </c>
      <c r="T15" s="11"/>
      <c r="U15" s="11">
        <f t="shared" si="2"/>
        <v>5258.83</v>
      </c>
      <c r="V15" s="11">
        <f>5925.5-U15</f>
        <v>666.67000000000007</v>
      </c>
      <c r="W15" s="11"/>
      <c r="X15" s="14">
        <v>45882</v>
      </c>
      <c r="Y15" s="12" t="s">
        <v>80</v>
      </c>
      <c r="Z15" s="15" t="s">
        <v>29</v>
      </c>
      <c r="AA15" s="20">
        <v>45859</v>
      </c>
      <c r="AB15" s="21"/>
      <c r="AC15"/>
      <c r="AD15"/>
    </row>
    <row r="16" spans="1:30" s="5" customFormat="1" ht="32.25" customHeight="1" x14ac:dyDescent="0.25">
      <c r="A16" s="13" t="s">
        <v>81</v>
      </c>
      <c r="B16" s="4" t="s">
        <v>30</v>
      </c>
      <c r="C16" s="4" t="s">
        <v>34</v>
      </c>
      <c r="D16" s="5" t="s">
        <v>82</v>
      </c>
      <c r="E16" s="8" t="s">
        <v>83</v>
      </c>
      <c r="F16" s="6" t="s">
        <v>77</v>
      </c>
      <c r="G16" s="6" t="s">
        <v>78</v>
      </c>
      <c r="H16" s="6" t="s">
        <v>25</v>
      </c>
      <c r="I16" s="6" t="s">
        <v>18</v>
      </c>
      <c r="J16" s="6" t="s">
        <v>79</v>
      </c>
      <c r="K16" s="10" t="s">
        <v>26</v>
      </c>
      <c r="L16" s="10" t="s">
        <v>27</v>
      </c>
      <c r="M16" s="11">
        <v>414</v>
      </c>
      <c r="N16"/>
      <c r="O16" s="11"/>
      <c r="P16" s="11"/>
      <c r="Q16" s="11"/>
      <c r="R16" s="11"/>
      <c r="S16" s="11">
        <v>414</v>
      </c>
      <c r="T16" s="11"/>
      <c r="U16" s="11">
        <f t="shared" si="2"/>
        <v>414</v>
      </c>
      <c r="V16" s="11"/>
      <c r="W16" s="11"/>
      <c r="X16" s="14"/>
      <c r="Y16" s="12" t="s">
        <v>80</v>
      </c>
      <c r="Z16" s="15" t="s">
        <v>29</v>
      </c>
      <c r="AA16" s="16">
        <v>45859</v>
      </c>
      <c r="AB16"/>
      <c r="AC16"/>
      <c r="AD16"/>
    </row>
    <row r="17" spans="1:30" s="5" customFormat="1" ht="32.25" customHeight="1" x14ac:dyDescent="0.25">
      <c r="A17" s="13" t="s">
        <v>84</v>
      </c>
      <c r="B17" s="4" t="s">
        <v>30</v>
      </c>
      <c r="C17" s="4" t="s">
        <v>85</v>
      </c>
      <c r="D17" s="5" t="s">
        <v>86</v>
      </c>
      <c r="E17" s="8" t="s">
        <v>85</v>
      </c>
      <c r="F17" s="6" t="s">
        <v>87</v>
      </c>
      <c r="G17" s="6" t="s">
        <v>88</v>
      </c>
      <c r="H17" s="6" t="s">
        <v>25</v>
      </c>
      <c r="I17" s="6" t="s">
        <v>33</v>
      </c>
      <c r="J17" s="6" t="s">
        <v>89</v>
      </c>
      <c r="K17" s="10" t="s">
        <v>26</v>
      </c>
      <c r="L17" s="10" t="s">
        <v>27</v>
      </c>
      <c r="M17" s="11">
        <v>4102</v>
      </c>
      <c r="N17" s="11">
        <f>664+205+205+205+181</f>
        <v>1460</v>
      </c>
      <c r="O17" s="11">
        <v>1034</v>
      </c>
      <c r="P17" s="11"/>
      <c r="Q17" s="11"/>
      <c r="R17" s="11"/>
      <c r="S17" s="11">
        <f>414*2</f>
        <v>828</v>
      </c>
      <c r="T17" s="11">
        <v>780</v>
      </c>
      <c r="U17" s="11">
        <f t="shared" si="2"/>
        <v>4102</v>
      </c>
      <c r="V17" s="11"/>
      <c r="W17" s="11"/>
      <c r="X17" s="14"/>
      <c r="Y17" s="12" t="s">
        <v>90</v>
      </c>
      <c r="Z17" s="15" t="s">
        <v>29</v>
      </c>
      <c r="AA17" s="16">
        <v>45863</v>
      </c>
      <c r="AB17"/>
      <c r="AC17"/>
      <c r="AD17"/>
    </row>
    <row r="18" spans="1:30" s="5" customFormat="1" ht="32.25" customHeight="1" x14ac:dyDescent="0.25">
      <c r="AB18"/>
      <c r="AC18"/>
      <c r="AD18"/>
    </row>
    <row r="19" spans="1:30" s="5" customFormat="1" ht="32.25" customHeight="1" x14ac:dyDescent="0.25">
      <c r="AB19"/>
      <c r="AC19"/>
      <c r="AD19"/>
    </row>
    <row r="20" spans="1:30" s="5" customFormat="1" ht="32.25" customHeight="1" x14ac:dyDescent="0.25">
      <c r="AB20"/>
      <c r="AC20"/>
      <c r="AD20"/>
    </row>
    <row r="21" spans="1:30" x14ac:dyDescent="0.25">
      <c r="G21" s="17"/>
    </row>
    <row r="22" spans="1:30" x14ac:dyDescent="0.25">
      <c r="G22" s="6"/>
    </row>
    <row r="23" spans="1:30" x14ac:dyDescent="0.25">
      <c r="G23" s="6"/>
    </row>
    <row r="24" spans="1:30" x14ac:dyDescent="0.25">
      <c r="G24" s="6"/>
    </row>
    <row r="25" spans="1:30" x14ac:dyDescent="0.25">
      <c r="G25" s="6"/>
    </row>
    <row r="26" spans="1:30" x14ac:dyDescent="0.25">
      <c r="G26" s="6"/>
    </row>
    <row r="27" spans="1:30" x14ac:dyDescent="0.25">
      <c r="G27" s="6"/>
    </row>
    <row r="28" spans="1:30" x14ac:dyDescent="0.25">
      <c r="G28" s="6"/>
    </row>
    <row r="29" spans="1:30" x14ac:dyDescent="0.25">
      <c r="G2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2026-05-12T15:01:42Z</dcterms:modified>
</cp:coreProperties>
</file>