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imos\tesoreria\AÑO 2024\ROSARIO\TRANSPARENCIA\"/>
    </mc:Choice>
  </mc:AlternateContent>
  <bookViews>
    <workbookView xWindow="0" yWindow="0" windowWidth="16350" windowHeight="97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1" l="1"/>
  <c r="T20" i="1" l="1"/>
  <c r="O20" i="1"/>
  <c r="N20" i="1"/>
  <c r="T19" i="1"/>
  <c r="O18" i="1"/>
  <c r="N18" i="1"/>
  <c r="U18" i="1" s="1"/>
  <c r="V18" i="1" s="1"/>
  <c r="U17" i="1"/>
  <c r="R16" i="1"/>
  <c r="U16" i="1" s="1"/>
  <c r="W16" i="1" s="1"/>
  <c r="U15" i="1"/>
  <c r="V15" i="1" s="1"/>
  <c r="U14" i="1"/>
  <c r="V14" i="1" s="1"/>
  <c r="O13" i="1"/>
  <c r="N13" i="1"/>
  <c r="S12" i="1"/>
  <c r="U12" i="1" s="1"/>
  <c r="V12" i="1" s="1"/>
  <c r="U11" i="1"/>
  <c r="V11" i="1" s="1"/>
  <c r="U10" i="1"/>
  <c r="V10" i="1" s="1"/>
  <c r="U9" i="1"/>
  <c r="V9" i="1" s="1"/>
  <c r="R7" i="1"/>
  <c r="U7" i="1" s="1"/>
  <c r="W7" i="1" s="1"/>
  <c r="O6" i="1"/>
  <c r="N6" i="1"/>
  <c r="U5" i="1"/>
  <c r="U4" i="1"/>
  <c r="U3" i="1"/>
  <c r="U2" i="1"/>
  <c r="U13" i="1" l="1"/>
  <c r="V13" i="1" s="1"/>
  <c r="U20" i="1"/>
  <c r="V20" i="1" s="1"/>
  <c r="U6" i="1"/>
  <c r="V6" i="1" s="1"/>
</calcChain>
</file>

<file path=xl/sharedStrings.xml><?xml version="1.0" encoding="utf-8"?>
<sst xmlns="http://schemas.openxmlformats.org/spreadsheetml/2006/main" count="273" uniqueCount="106">
  <si>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</si>
  <si>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</si>
  <si>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</si>
  <si>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</si>
  <si>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</si>
  <si>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</si>
  <si>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</si>
  <si>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</si>
  <si>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</si>
  <si>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</si>
  <si>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</si>
  <si>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</si>
  <si>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</si>
  <si>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</si>
  <si>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</si>
  <si>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</si>
  <si>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</si>
  <si>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</si>
  <si>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</si>
  <si>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</si>
  <si>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</si>
  <si>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</si>
  <si>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</si>
  <si>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</si>
  <si>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</si>
  <si>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</si>
  <si>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DIRECCION</t>
  </si>
  <si>
    <t>GDL, JAL</t>
  </si>
  <si>
    <t>PAGARE</t>
  </si>
  <si>
    <t>TRANSF</t>
  </si>
  <si>
    <t xml:space="preserve">DELEG INST DE LA PPNNA        </t>
  </si>
  <si>
    <t>ADMINISTRATIVA</t>
  </si>
  <si>
    <t>CONTROL Y MTTO VEHICULOS OFICIALES</t>
  </si>
  <si>
    <t xml:space="preserve">CHOFER           </t>
  </si>
  <si>
    <t>SE REALIZO LA COMISION DE MANERA SATISFACTORIA</t>
  </si>
  <si>
    <t>PROGRAMAS</t>
  </si>
  <si>
    <t>DIF JALISCO  en Ave. Alcalde #1220 Col. Miraflores</t>
  </si>
  <si>
    <t>PROFESIONISTA ESPECIALIZADO B ABOGADO</t>
  </si>
  <si>
    <t>ALIMENTOS, HOSPEDAJE, COMBUSTIBLE Y PEAJES REDONDO</t>
  </si>
  <si>
    <t>ADMINISTRACION</t>
  </si>
  <si>
    <t>MIGUEL ANGEL RODRIGUEZ TOVAR</t>
  </si>
  <si>
    <t>ELIAS AGUSTIN SOLANO RODRIGUEZ</t>
  </si>
  <si>
    <t>ALEJANDRA ABUNADER LIZARRAGA</t>
  </si>
  <si>
    <t>ABOGADO LABORAL</t>
  </si>
  <si>
    <t>PROFESIONISTA ESPECIALIZADO C PSICOLOGO</t>
  </si>
  <si>
    <t>CONCILIACION Y ARBITRAJE DEL EDO. JAL</t>
  </si>
  <si>
    <t>CITA DE CONTESTACION A DEMANDA LABORAL</t>
  </si>
  <si>
    <t>COORDINACION DE PREVENCION INFANCIA</t>
  </si>
  <si>
    <t>URR</t>
  </si>
  <si>
    <t>CLAUDIA VANESSA HERNANDEZ BENITEZ</t>
  </si>
  <si>
    <t>MARIA DOLORES BARBOSA GARCIA</t>
  </si>
  <si>
    <t>CLAUDIA ELENA VALDEZ RODRIGUEZ</t>
  </si>
  <si>
    <t>RAQUEL ALVAREZ HERNANDEZ</t>
  </si>
  <si>
    <t>FERNANDO DIAZ GARCIA</t>
  </si>
  <si>
    <t xml:space="preserve">JONATHAN ALEXIS BERNAL RODRIGUEZ           </t>
  </si>
  <si>
    <t>RAFAEL CHAVEZ HINOJOSA</t>
  </si>
  <si>
    <t xml:space="preserve">ANGELA JAZMIN GUTIERREZ CABALLERO  </t>
  </si>
  <si>
    <t>ANGELICA PATRICIA AGUILAR GUTIERREZ</t>
  </si>
  <si>
    <t>MARITZA MARIN MARTINEZ</t>
  </si>
  <si>
    <t>JOSE LUCAS ESCOBAR GARCIA</t>
  </si>
  <si>
    <t xml:space="preserve">ANGELICA PATRICIA AGUILAR GUTIERREZ </t>
  </si>
  <si>
    <t>PROMOTOR</t>
  </si>
  <si>
    <t>PROFESIONISTA ESPECIALIZADO A</t>
  </si>
  <si>
    <t>COORDINADOR GENERAL</t>
  </si>
  <si>
    <t>PROFESIONISTA ESPECIALIZADO C ABOGADO</t>
  </si>
  <si>
    <t>PROF. ESPECIALIZADO TRABAJADORA SOCIAL</t>
  </si>
  <si>
    <t>MIERCOLES 07 DE AGOSTO 2024</t>
  </si>
  <si>
    <t>MARTES 13 AGOSTO 2024</t>
  </si>
  <si>
    <t>JUEVES 15 Y VIERNES 16 AGOSTO 2024</t>
  </si>
  <si>
    <t>JUEVES 22 AGOSTO 2024</t>
  </si>
  <si>
    <t>VIERNES 23 AGOSTO 2024</t>
  </si>
  <si>
    <t>JUEVES 29 AGOSTO 2024</t>
  </si>
  <si>
    <t xml:space="preserve">DIVERSAS OFICINAS </t>
  </si>
  <si>
    <t xml:space="preserve">SANTA TERESA #411, SANTA MARGARITA 2DA SECCION </t>
  </si>
  <si>
    <t>REFUGIO "FLORECITAS DEL CARMEN AC"</t>
  </si>
  <si>
    <t>ALIMENTOS,  AUTOBUS Y TRANSP INT</t>
  </si>
  <si>
    <t>ALIMENTOS Y HOSPEDAJE</t>
  </si>
  <si>
    <t>ALIMENTOS,  COMBUSTIBLE Y PEAJES REDONDO</t>
  </si>
  <si>
    <t>ACUDIR A RECIBIR RECONOCIMIENTO</t>
  </si>
  <si>
    <t>TRASLADO DE PERSONAL DE CPI A REALIZAR SUS COMISIONES</t>
  </si>
  <si>
    <t>REALIZAR DILIGENCIAS INTERPUESTA POR EL JUZGADO Y SEGUIMIENTO DE EXPEDIENTES</t>
  </si>
  <si>
    <t>ACUDIR A CERTIFICACION Y TRASLADO DE MENORES A ALBERGUES ASIGNADOS</t>
  </si>
  <si>
    <t>TRASLADO DE PERSONAL DE PROCURADURIA A REALIZAR SUS COMISIONES</t>
  </si>
  <si>
    <t xml:space="preserve">ACUDIR A CERTIFICACION </t>
  </si>
  <si>
    <t xml:space="preserve">REUBICACION DE MENOR </t>
  </si>
  <si>
    <t>TRASLADO PERSONAL PROCURADURIA A REUBICACION DE MENOR</t>
  </si>
  <si>
    <t>TRASLADO DE MENOR A REUBICACION DE MENOR</t>
  </si>
  <si>
    <t>TRASLADAR DE PERSONAL DE PPPNA A REUBICACION DE MENOR</t>
  </si>
  <si>
    <t>3:55AM SALIDA DE PTO VTA A GDL/8:30AM LLEGADA A GDL/9:00AM DESAYUNO/10:00AM A 1:00PM EVENTO/1:30PM COMIDA/2:00PM SALIDA DE GDL/7:00PM LLEGADA A VTA</t>
  </si>
  <si>
    <t xml:space="preserve">4:45pm Salida a Vta de Gdl/8:50pm Llegada a Vta/10:00am a 1:00pm  Asistencia ante la junta Conciliacion/5:15pm Salida a Vta de Gdl/9:30pm Llegada a Vta/10:00am a 1:00pm  Asistencia ante la junta Conciliación/5:15pm Salida a Vta de Gdl/9:30pm Llegada a Vta
</t>
  </si>
  <si>
    <r>
      <t xml:space="preserve">JUE 15 JUL </t>
    </r>
    <r>
      <rPr>
        <sz val="9"/>
        <color theme="1"/>
        <rFont val="Calibri"/>
        <family val="2"/>
        <scheme val="minor"/>
      </rPr>
      <t>4:00AM SALIDA DEL ALBERGUE/8:00AM LLEGADA A GDL DIRIGIENDOSE A INGRESO DE MENOR A CASMEC/9:30AM ASISTENCIA AL JUZGADO FAMILIAR NNA/3:00PM PERIODICO OFICIAL ESTADO JAL/3:20PM COMIDA REGRESO HOTEL/</t>
    </r>
    <r>
      <rPr>
        <b/>
        <sz val="9"/>
        <color theme="1"/>
        <rFont val="Calibri"/>
        <family val="2"/>
        <scheme val="minor"/>
      </rPr>
      <t>VIE 16 AGO</t>
    </r>
    <r>
      <rPr>
        <sz val="9"/>
        <color theme="1"/>
        <rFont val="Calibri"/>
        <family val="2"/>
        <scheme val="minor"/>
      </rPr>
      <t xml:space="preserve"> 9:30AM TRASLADO A BOLETIN JUDICIAL/11:00AM SUPREMO TRIBUNAL Y AL PERIODICO INFORMADOR/12:30PM CIUDAD NIÑEZ/3:00PM SALIDA HACIA CAJIJITLAN/5:30PM SALI DA PTO VTA/10:00PM LLEGADA A VTA</t>
    </r>
  </si>
  <si>
    <r>
      <t xml:space="preserve">JUE 15 JUL </t>
    </r>
    <r>
      <rPr>
        <sz val="9"/>
        <color theme="1"/>
        <rFont val="Calibri"/>
        <family val="2"/>
        <scheme val="minor"/>
      </rPr>
      <t>4:00AM SALIDA DEL ALBERGUE/8:30AM LLEGADA A GDL CASMEC/10:30AM DESAYUNO/11:00AM LLEGADA A CIUDAD NIÑEZ/11:30AM INGRESO HOTEL/</t>
    </r>
    <r>
      <rPr>
        <b/>
        <sz val="9"/>
        <color theme="1"/>
        <rFont val="Calibri"/>
        <family val="2"/>
        <scheme val="minor"/>
      </rPr>
      <t>VIE 16 AGO</t>
    </r>
    <r>
      <rPr>
        <sz val="9"/>
        <color theme="1"/>
        <rFont val="Calibri"/>
        <family val="2"/>
        <scheme val="minor"/>
      </rPr>
      <t xml:space="preserve"> 7:40AM SALIDA HOTEL/8:00AM LLEGADA A A PPNNA ESTADO JAL/2:40PM SALIDA DE CD NIÑEZ HACIA CAJIJITLAN/4:00PM LLEGADA A FUNDACION/ 5:00PM COMIDA/6:00PM SALIDA A VTA/10PM ENTREGA DE MENOR EN ALBERGUE VIDA NUEVA</t>
    </r>
  </si>
  <si>
    <r>
      <t xml:space="preserve">JUE 15 JUL </t>
    </r>
    <r>
      <rPr>
        <sz val="9"/>
        <color theme="1"/>
        <rFont val="Calibri"/>
        <family val="2"/>
        <scheme val="minor"/>
      </rPr>
      <t>4:00AM SALIDA DEL ALBERGUE/8:30 AM LLEGADA A GDL A CASMEC/</t>
    </r>
    <r>
      <rPr>
        <b/>
        <sz val="9"/>
        <color theme="1"/>
        <rFont val="Calibri"/>
        <family val="2"/>
        <scheme val="minor"/>
      </rPr>
      <t>VIE 16 AGO</t>
    </r>
    <r>
      <rPr>
        <sz val="9"/>
        <color theme="1"/>
        <rFont val="Calibri"/>
        <family val="2"/>
        <scheme val="minor"/>
      </rPr>
      <t xml:space="preserve"> 7:30AM SALIDA HOTEL HACIA PPNNA ESTADO JAL/3.00PM TERMINO DE CAPACITACION SALIDA HACIA CAJIJITLAN/10:00PM LLEGADA A VTA A ENTREGA DE MENOR EN ALBERGUE VIDA NUEVA</t>
    </r>
  </si>
  <si>
    <r>
      <t xml:space="preserve">JUE 15 JUL </t>
    </r>
    <r>
      <rPr>
        <sz val="9"/>
        <color theme="1"/>
        <rFont val="Calibri"/>
        <family val="2"/>
        <scheme val="minor"/>
      </rPr>
      <t>4:00AM SALIDA DEL ALBERGUE/8:00AM LLEGADA A GDL /9:00AM LLEGADA A CASMEC/9:30AM DESAYUNO/10:00AM LLEGADA A CIUDAD NIÑEZ/11:00AM INGRESO HOTEL/2:00PM LLEGADA A CD NIÑEZ/3.00PM PERIODICO OFICIAL ESTADO JAL/3:20PM COMIDA REGRESO HOTEL/</t>
    </r>
    <r>
      <rPr>
        <b/>
        <sz val="9"/>
        <color theme="1"/>
        <rFont val="Calibri"/>
        <family val="2"/>
        <scheme val="minor"/>
      </rPr>
      <t>VIE 16 AGO</t>
    </r>
    <r>
      <rPr>
        <sz val="9"/>
        <color theme="1"/>
        <rFont val="Calibri"/>
        <family val="2"/>
        <scheme val="minor"/>
      </rPr>
      <t xml:space="preserve"> 7:30AM SALIDA HOTEL A CD NIÑEZ/9:00PM DESAYUNO REGESO A HOTEL/11:00AM SUPREMO TRIBUNAL/12:00PM PERIODICO INFORMADOR/12:30PM CIUDAD NIÑEZ/3:00PM SALIDA HACIA CAJIJITLAN/4:30PM TRASLADO DE MENOR/ 5:00PM COMIDA/5:30PM SALI DA PTO VTA/10PM ENTREGA DE MENOR EN ALBERGUE VIDA NUEVA/11:00PM TERMINO DE COMISION</t>
    </r>
  </si>
  <si>
    <r>
      <t xml:space="preserve">JUE 15 JUL </t>
    </r>
    <r>
      <rPr>
        <sz val="9"/>
        <color theme="1"/>
        <rFont val="Calibri"/>
        <family val="2"/>
        <scheme val="minor"/>
      </rPr>
      <t>4:00AM SALIDA DEL ALBERGUE/8:00AM LLEGADA A GDL CASMEC/10:30AM DESAYUNO/11:00AM LLEGADA A CIUDAD NIÑEZ/11:30AM INGRESO HOTEL/</t>
    </r>
    <r>
      <rPr>
        <b/>
        <sz val="9"/>
        <color theme="1"/>
        <rFont val="Calibri"/>
        <family val="2"/>
        <scheme val="minor"/>
      </rPr>
      <t>VIE 16 AGO</t>
    </r>
    <r>
      <rPr>
        <sz val="9"/>
        <color theme="1"/>
        <rFont val="Calibri"/>
        <family val="2"/>
        <scheme val="minor"/>
      </rPr>
      <t xml:space="preserve"> 7:40AM SALIDA HOTEL/8:00AM LLEGADA A A PPNNA ESTADO JAL/2:40PM SALIDA DE CD NIÑEZ HACIA CAJIJITLAN/4:00PM LLEGADA A FUNDACION 5:00PM COMIDA/6:00PM SALIDA A VTA/10PM ENTREGA DE MENOR EN ALBERGUE VIDA NUEVA</t>
    </r>
  </si>
  <si>
    <t>11:59pm Salida de Vta de Gdl/ 4:20am Llegada a Gdl/ 9:00am a 12:00pm  Asistencia ante el tribunal/4:30pm Salida de Gdl a Vta/7:30pm Llegada a Vta</t>
  </si>
  <si>
    <t>6:00AM SALIDA DE OF CENTRALES/10:00AM LLEGADA A GDL/11:00AM DESAYUMO Y SALIDA AA KAMAMI/12:30PM SALIDA DE CASA HOGAR KAMAMI/1:15PM LLEGADA A CASA HOGAR FLORECITAS/ 3:00PM SALIDA DE GDL/7:15PM LLEGADA A VTA</t>
  </si>
  <si>
    <t>5:15AM SALIDA OF CENTRALES/9:00AM LLEGADA A ZAPOPAN/9:30AM COMPRA MEDICAMENTOS/11:00AM LLEGADA A CASA HOGAR POR MENOR/11:45AM SALIDA DE GDL A VTA/3:00PM LLEGADA A VTA/3:15AM COMIDA/4:05PM ENTREGA DE MENOR A CASA HOGAR/4:30PM LLEGADA A OF CENTRALES</t>
  </si>
  <si>
    <t>S/N</t>
  </si>
  <si>
    <t>PRESIDENCIA</t>
  </si>
  <si>
    <t>PRESIDENTA</t>
  </si>
  <si>
    <t>EUGENIA LOPEZ VENTURA</t>
  </si>
  <si>
    <t>MIERCOLES 14 Y JUEVES 15 AGOSTO 2024</t>
  </si>
  <si>
    <t>Hotel Fiesta Americana</t>
  </si>
  <si>
    <t>ALIMENTOS y  TRANSP INT</t>
  </si>
  <si>
    <t>DESAYUNO DE AGARDECIMIENTO DE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</si>
</sst>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4" fontId="2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14" fontId="2" fillId="0" borderId="0" xfId="0" applyNumberFormat="1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0" fillId="3" borderId="0" xfId="0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abSelected="1" workbookViewId="0">
      <pane ySplit="1" topLeftCell="A2" activePane="bottomLeft" state="frozen"/>
      <selection pane="bottomLeft" activeCell="AA8" sqref="AA8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1.85546875" customWidth="1"/>
    <col min="8" max="8" width="13" customWidth="1"/>
    <col min="9" max="9" width="18.42578125" customWidth="1"/>
    <col min="10" max="10" width="19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6" width="19" customWidth="1"/>
  </cols>
  <sheetData>
    <row r="1" spans="1:27" s="7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</row>
    <row r="2" spans="1:27" ht="90.75" x14ac:dyDescent="0.25">
      <c r="A2" s="17">
        <v>112</v>
      </c>
      <c r="B2" s="4" t="s">
        <v>30</v>
      </c>
      <c r="C2" s="4" t="s">
        <v>47</v>
      </c>
      <c r="D2" s="5" t="s">
        <v>49</v>
      </c>
      <c r="E2" s="10" t="s">
        <v>61</v>
      </c>
      <c r="F2" s="11" t="s">
        <v>66</v>
      </c>
      <c r="G2" s="11" t="s">
        <v>36</v>
      </c>
      <c r="H2" s="12" t="s">
        <v>27</v>
      </c>
      <c r="I2" s="6" t="s">
        <v>18</v>
      </c>
      <c r="J2" s="13" t="s">
        <v>78</v>
      </c>
      <c r="K2" s="9" t="s">
        <v>28</v>
      </c>
      <c r="L2" s="9" t="s">
        <v>29</v>
      </c>
      <c r="M2" s="14">
        <v>414</v>
      </c>
      <c r="N2" s="14"/>
      <c r="O2" s="14"/>
      <c r="P2" s="14"/>
      <c r="Q2" s="14"/>
      <c r="R2" s="14"/>
      <c r="S2" s="14">
        <v>414</v>
      </c>
      <c r="T2" s="14"/>
      <c r="U2" s="14">
        <f>SUM(N2:T2)</f>
        <v>414</v>
      </c>
      <c r="V2" s="14"/>
      <c r="X2" s="8"/>
      <c r="Y2" s="23" t="s">
        <v>88</v>
      </c>
      <c r="Z2" s="15" t="s">
        <v>34</v>
      </c>
    </row>
    <row r="3" spans="1:27" ht="90.75" x14ac:dyDescent="0.25">
      <c r="A3" s="17">
        <v>113</v>
      </c>
      <c r="B3" s="4" t="s">
        <v>30</v>
      </c>
      <c r="C3" s="4" t="s">
        <v>47</v>
      </c>
      <c r="D3" s="5" t="s">
        <v>50</v>
      </c>
      <c r="E3" s="10" t="s">
        <v>62</v>
      </c>
      <c r="F3" s="11" t="s">
        <v>66</v>
      </c>
      <c r="G3" s="11" t="s">
        <v>36</v>
      </c>
      <c r="H3" s="12" t="s">
        <v>27</v>
      </c>
      <c r="I3" s="6" t="s">
        <v>18</v>
      </c>
      <c r="J3" s="13" t="s">
        <v>78</v>
      </c>
      <c r="K3" s="9" t="s">
        <v>28</v>
      </c>
      <c r="L3" s="9" t="s">
        <v>29</v>
      </c>
      <c r="M3" s="14">
        <v>414</v>
      </c>
      <c r="N3" s="14"/>
      <c r="O3" s="14"/>
      <c r="P3" s="14"/>
      <c r="Q3" s="14"/>
      <c r="R3" s="14"/>
      <c r="S3" s="14">
        <v>414</v>
      </c>
      <c r="T3" s="14"/>
      <c r="U3" s="14">
        <f t="shared" ref="U3:U6" si="0">SUM(N3:T3)</f>
        <v>414</v>
      </c>
      <c r="V3" s="14"/>
      <c r="X3" s="8"/>
      <c r="Y3" s="23" t="s">
        <v>88</v>
      </c>
      <c r="Z3" s="15" t="s">
        <v>34</v>
      </c>
    </row>
    <row r="4" spans="1:27" ht="90.75" x14ac:dyDescent="0.25">
      <c r="A4" s="17">
        <v>114</v>
      </c>
      <c r="B4" s="4" t="s">
        <v>30</v>
      </c>
      <c r="C4" s="4" t="s">
        <v>47</v>
      </c>
      <c r="D4" s="5" t="s">
        <v>51</v>
      </c>
      <c r="E4" s="10" t="s">
        <v>61</v>
      </c>
      <c r="F4" s="11" t="s">
        <v>66</v>
      </c>
      <c r="G4" s="11" t="s">
        <v>36</v>
      </c>
      <c r="H4" s="12" t="s">
        <v>27</v>
      </c>
      <c r="I4" s="6" t="s">
        <v>18</v>
      </c>
      <c r="J4" s="13" t="s">
        <v>78</v>
      </c>
      <c r="K4" s="9" t="s">
        <v>28</v>
      </c>
      <c r="L4" s="9" t="s">
        <v>29</v>
      </c>
      <c r="M4" s="14">
        <v>414</v>
      </c>
      <c r="N4" s="14"/>
      <c r="O4" s="14"/>
      <c r="P4" s="14"/>
      <c r="Q4" s="14"/>
      <c r="R4" s="14"/>
      <c r="S4" s="14">
        <v>414</v>
      </c>
      <c r="T4" s="14"/>
      <c r="U4" s="14">
        <f t="shared" si="0"/>
        <v>414</v>
      </c>
      <c r="V4" s="14"/>
      <c r="X4" s="8"/>
      <c r="Y4" s="23" t="s">
        <v>88</v>
      </c>
      <c r="Z4" s="15" t="s">
        <v>34</v>
      </c>
    </row>
    <row r="5" spans="1:27" ht="90.75" x14ac:dyDescent="0.25">
      <c r="A5" s="17">
        <v>115</v>
      </c>
      <c r="B5" s="4" t="s">
        <v>35</v>
      </c>
      <c r="C5" s="9" t="s">
        <v>48</v>
      </c>
      <c r="D5" s="10" t="s">
        <v>52</v>
      </c>
      <c r="E5" s="10" t="s">
        <v>63</v>
      </c>
      <c r="F5" s="11" t="s">
        <v>66</v>
      </c>
      <c r="G5" s="11" t="s">
        <v>36</v>
      </c>
      <c r="H5" s="12" t="s">
        <v>27</v>
      </c>
      <c r="I5" s="6" t="s">
        <v>18</v>
      </c>
      <c r="J5" s="13" t="s">
        <v>78</v>
      </c>
      <c r="K5" s="9" t="s">
        <v>28</v>
      </c>
      <c r="L5" s="9" t="s">
        <v>29</v>
      </c>
      <c r="M5" s="14">
        <v>414</v>
      </c>
      <c r="N5" s="14"/>
      <c r="O5" s="14"/>
      <c r="P5" s="14"/>
      <c r="Q5" s="14"/>
      <c r="R5" s="14"/>
      <c r="S5" s="14">
        <v>414</v>
      </c>
      <c r="T5" s="14"/>
      <c r="U5" s="14">
        <f t="shared" si="0"/>
        <v>414</v>
      </c>
      <c r="V5" s="14"/>
      <c r="X5" s="8"/>
      <c r="Y5" s="23" t="s">
        <v>88</v>
      </c>
      <c r="Z5" s="15" t="s">
        <v>34</v>
      </c>
    </row>
    <row r="6" spans="1:27" ht="90.75" x14ac:dyDescent="0.25">
      <c r="A6" s="17">
        <v>116</v>
      </c>
      <c r="B6" s="9" t="s">
        <v>31</v>
      </c>
      <c r="C6" s="9" t="s">
        <v>32</v>
      </c>
      <c r="D6" s="5" t="s">
        <v>53</v>
      </c>
      <c r="E6" s="22" t="s">
        <v>33</v>
      </c>
      <c r="F6" s="11" t="s">
        <v>66</v>
      </c>
      <c r="G6" s="11" t="s">
        <v>36</v>
      </c>
      <c r="H6" s="12" t="s">
        <v>27</v>
      </c>
      <c r="I6" s="6" t="s">
        <v>38</v>
      </c>
      <c r="J6" s="13" t="s">
        <v>79</v>
      </c>
      <c r="K6" s="9" t="s">
        <v>28</v>
      </c>
      <c r="L6" s="9" t="s">
        <v>29</v>
      </c>
      <c r="M6" s="14">
        <v>5265</v>
      </c>
      <c r="N6" s="14">
        <f>962+788+193+193</f>
        <v>2136</v>
      </c>
      <c r="O6" s="14">
        <f>1100.11+1000.02+150.29</f>
        <v>2250.42</v>
      </c>
      <c r="P6" s="14"/>
      <c r="Q6" s="14"/>
      <c r="R6" s="14"/>
      <c r="S6" s="14">
        <v>414</v>
      </c>
      <c r="T6" s="14"/>
      <c r="U6" s="14">
        <f t="shared" si="0"/>
        <v>4800.42</v>
      </c>
      <c r="V6" s="14">
        <f>M6-U6</f>
        <v>464.57999999999993</v>
      </c>
      <c r="W6" s="24"/>
      <c r="X6" s="8">
        <v>45526</v>
      </c>
      <c r="Y6" s="23" t="s">
        <v>88</v>
      </c>
      <c r="Z6" s="15" t="s">
        <v>34</v>
      </c>
    </row>
    <row r="7" spans="1:27" ht="147" x14ac:dyDescent="0.25">
      <c r="A7" s="17">
        <v>117</v>
      </c>
      <c r="B7" s="9" t="s">
        <v>31</v>
      </c>
      <c r="C7" s="9" t="s">
        <v>39</v>
      </c>
      <c r="D7" s="5" t="s">
        <v>40</v>
      </c>
      <c r="E7" s="10" t="s">
        <v>43</v>
      </c>
      <c r="F7" s="11" t="s">
        <v>67</v>
      </c>
      <c r="G7" s="16" t="s">
        <v>45</v>
      </c>
      <c r="H7" s="12" t="s">
        <v>27</v>
      </c>
      <c r="I7" s="6" t="s">
        <v>75</v>
      </c>
      <c r="J7" s="13" t="s">
        <v>46</v>
      </c>
      <c r="K7" s="9" t="s">
        <v>28</v>
      </c>
      <c r="L7" s="9" t="s">
        <v>29</v>
      </c>
      <c r="M7" s="14">
        <v>2451</v>
      </c>
      <c r="N7" s="14"/>
      <c r="O7" s="14"/>
      <c r="P7" s="14"/>
      <c r="Q7" s="14">
        <v>1537</v>
      </c>
      <c r="R7" s="14">
        <f>159.97+219.91+149.95</f>
        <v>529.82999999999993</v>
      </c>
      <c r="S7" s="14">
        <v>414</v>
      </c>
      <c r="T7" s="14"/>
      <c r="U7" s="14">
        <f t="shared" ref="U7" si="1">SUM(N7:T7)</f>
        <v>2480.83</v>
      </c>
      <c r="V7" s="14"/>
      <c r="W7" s="14">
        <f>U7-M7</f>
        <v>29.829999999999927</v>
      </c>
      <c r="X7" s="8">
        <v>45533</v>
      </c>
      <c r="Y7" s="23" t="s">
        <v>89</v>
      </c>
      <c r="Z7" s="15" t="s">
        <v>34</v>
      </c>
    </row>
    <row r="8" spans="1:27" ht="36" x14ac:dyDescent="0.25">
      <c r="A8" s="27" t="s">
        <v>98</v>
      </c>
      <c r="B8" s="9" t="s">
        <v>99</v>
      </c>
      <c r="C8" s="9" t="s">
        <v>100</v>
      </c>
      <c r="D8" s="5" t="s">
        <v>101</v>
      </c>
      <c r="E8" s="10" t="s">
        <v>100</v>
      </c>
      <c r="F8" s="11" t="s">
        <v>102</v>
      </c>
      <c r="G8" s="6" t="s">
        <v>103</v>
      </c>
      <c r="H8" s="12" t="s">
        <v>27</v>
      </c>
      <c r="I8" s="6" t="s">
        <v>104</v>
      </c>
      <c r="J8" s="13" t="s">
        <v>105</v>
      </c>
      <c r="K8" s="9" t="s">
        <v>22</v>
      </c>
      <c r="L8" s="9" t="s">
        <v>29</v>
      </c>
      <c r="M8" s="14">
        <v>1348</v>
      </c>
      <c r="Q8" s="14"/>
      <c r="R8" s="14">
        <v>520</v>
      </c>
      <c r="S8" s="14">
        <v>828</v>
      </c>
      <c r="T8" s="14"/>
      <c r="U8" s="14">
        <f>SUM(Q8:T8)</f>
        <v>1348</v>
      </c>
      <c r="V8" s="14"/>
      <c r="W8" s="14"/>
      <c r="X8" s="8">
        <v>45560</v>
      </c>
      <c r="Y8" s="28"/>
      <c r="Z8" s="15" t="s">
        <v>34</v>
      </c>
      <c r="AA8" s="8">
        <v>45560</v>
      </c>
    </row>
    <row r="9" spans="1:27" ht="288" x14ac:dyDescent="0.25">
      <c r="A9" s="17">
        <v>118</v>
      </c>
      <c r="B9" s="9" t="s">
        <v>26</v>
      </c>
      <c r="C9" s="9" t="s">
        <v>30</v>
      </c>
      <c r="D9" s="10" t="s">
        <v>54</v>
      </c>
      <c r="E9" s="10" t="s">
        <v>64</v>
      </c>
      <c r="F9" s="11" t="s">
        <v>68</v>
      </c>
      <c r="G9" s="11" t="s">
        <v>72</v>
      </c>
      <c r="H9" s="12" t="s">
        <v>27</v>
      </c>
      <c r="I9" s="6" t="s">
        <v>76</v>
      </c>
      <c r="J9" s="13" t="s">
        <v>80</v>
      </c>
      <c r="K9" s="9" t="s">
        <v>28</v>
      </c>
      <c r="L9" s="9" t="s">
        <v>29</v>
      </c>
      <c r="M9" s="14">
        <v>1613</v>
      </c>
      <c r="N9" s="14"/>
      <c r="O9" s="14"/>
      <c r="P9" s="14"/>
      <c r="Q9" s="14"/>
      <c r="R9" s="14"/>
      <c r="S9" s="14">
        <v>828</v>
      </c>
      <c r="T9" s="14">
        <v>415</v>
      </c>
      <c r="U9" s="14">
        <f>SUM(N9:T9)</f>
        <v>1243</v>
      </c>
      <c r="V9" s="14">
        <f t="shared" ref="V9:V15" si="2">M9-U9</f>
        <v>370</v>
      </c>
      <c r="W9" s="24"/>
      <c r="X9" s="8">
        <v>45526</v>
      </c>
      <c r="Y9" s="25" t="s">
        <v>90</v>
      </c>
      <c r="Z9" s="15" t="s">
        <v>34</v>
      </c>
    </row>
    <row r="10" spans="1:27" ht="288" x14ac:dyDescent="0.25">
      <c r="A10" s="17">
        <v>119</v>
      </c>
      <c r="B10" s="4" t="s">
        <v>26</v>
      </c>
      <c r="C10" s="4" t="s">
        <v>30</v>
      </c>
      <c r="D10" s="18" t="s">
        <v>55</v>
      </c>
      <c r="E10" s="10" t="s">
        <v>65</v>
      </c>
      <c r="F10" s="11" t="s">
        <v>68</v>
      </c>
      <c r="G10" s="11" t="s">
        <v>72</v>
      </c>
      <c r="H10" s="12" t="s">
        <v>27</v>
      </c>
      <c r="I10" s="6" t="s">
        <v>76</v>
      </c>
      <c r="J10" s="13" t="s">
        <v>80</v>
      </c>
      <c r="K10" s="9" t="s">
        <v>28</v>
      </c>
      <c r="L10" s="9" t="s">
        <v>29</v>
      </c>
      <c r="M10" s="14">
        <v>1613</v>
      </c>
      <c r="N10" s="14"/>
      <c r="O10" s="14"/>
      <c r="P10" s="14"/>
      <c r="Q10" s="14"/>
      <c r="R10" s="14"/>
      <c r="S10" s="14">
        <v>828</v>
      </c>
      <c r="T10" s="14">
        <v>415</v>
      </c>
      <c r="U10" s="14">
        <f>SUM(N10:T10)</f>
        <v>1243</v>
      </c>
      <c r="V10" s="14">
        <f t="shared" si="2"/>
        <v>370</v>
      </c>
      <c r="W10" s="24"/>
      <c r="X10" s="8">
        <v>45524</v>
      </c>
      <c r="Y10" s="25" t="s">
        <v>90</v>
      </c>
      <c r="Z10" s="15" t="s">
        <v>34</v>
      </c>
    </row>
    <row r="11" spans="1:27" ht="252" x14ac:dyDescent="0.25">
      <c r="A11" s="17">
        <v>120</v>
      </c>
      <c r="B11" s="9" t="s">
        <v>26</v>
      </c>
      <c r="C11" s="4" t="s">
        <v>30</v>
      </c>
      <c r="D11" s="5" t="s">
        <v>42</v>
      </c>
      <c r="E11" s="10" t="s">
        <v>44</v>
      </c>
      <c r="F11" s="11" t="s">
        <v>68</v>
      </c>
      <c r="G11" s="11" t="s">
        <v>36</v>
      </c>
      <c r="H11" s="12" t="s">
        <v>27</v>
      </c>
      <c r="I11" s="6" t="s">
        <v>76</v>
      </c>
      <c r="J11" s="13" t="s">
        <v>81</v>
      </c>
      <c r="K11" s="9" t="s">
        <v>28</v>
      </c>
      <c r="L11" s="9" t="s">
        <v>29</v>
      </c>
      <c r="M11" s="14">
        <v>1613</v>
      </c>
      <c r="N11" s="14"/>
      <c r="O11" s="14"/>
      <c r="P11" s="14"/>
      <c r="Q11" s="14"/>
      <c r="R11" s="14"/>
      <c r="S11" s="14">
        <v>828</v>
      </c>
      <c r="T11" s="14">
        <v>415</v>
      </c>
      <c r="U11" s="14">
        <f>SUM(N11:T11)</f>
        <v>1243</v>
      </c>
      <c r="V11" s="14">
        <f t="shared" si="2"/>
        <v>370</v>
      </c>
      <c r="W11" s="24"/>
      <c r="X11" s="8">
        <v>45526</v>
      </c>
      <c r="Y11" s="25" t="s">
        <v>91</v>
      </c>
      <c r="Z11" s="15" t="s">
        <v>34</v>
      </c>
    </row>
    <row r="12" spans="1:27" ht="168" x14ac:dyDescent="0.25">
      <c r="A12" s="17">
        <v>121</v>
      </c>
      <c r="B12" s="9" t="s">
        <v>26</v>
      </c>
      <c r="C12" s="9" t="s">
        <v>30</v>
      </c>
      <c r="D12" s="10" t="s">
        <v>56</v>
      </c>
      <c r="E12" s="10" t="s">
        <v>65</v>
      </c>
      <c r="F12" s="11" t="s">
        <v>68</v>
      </c>
      <c r="G12" s="11" t="s">
        <v>36</v>
      </c>
      <c r="H12" s="12" t="s">
        <v>27</v>
      </c>
      <c r="I12" s="6" t="s">
        <v>76</v>
      </c>
      <c r="J12" s="13" t="s">
        <v>81</v>
      </c>
      <c r="K12" s="9" t="s">
        <v>28</v>
      </c>
      <c r="L12" s="9" t="s">
        <v>29</v>
      </c>
      <c r="M12" s="14">
        <v>2027</v>
      </c>
      <c r="N12" s="14"/>
      <c r="O12" s="14"/>
      <c r="P12" s="14"/>
      <c r="Q12" s="14"/>
      <c r="R12" s="14"/>
      <c r="S12" s="14">
        <f>218+196+109+109+392+218</f>
        <v>1242</v>
      </c>
      <c r="T12" s="14">
        <v>415</v>
      </c>
      <c r="U12" s="14">
        <f>SUM(N12:T12)</f>
        <v>1657</v>
      </c>
      <c r="V12" s="14">
        <f t="shared" si="2"/>
        <v>370</v>
      </c>
      <c r="W12" s="24"/>
      <c r="X12" s="8">
        <v>45526</v>
      </c>
      <c r="Y12" s="25" t="s">
        <v>92</v>
      </c>
      <c r="Z12" s="15" t="s">
        <v>34</v>
      </c>
    </row>
    <row r="13" spans="1:27" ht="408" x14ac:dyDescent="0.25">
      <c r="A13" s="17">
        <v>122</v>
      </c>
      <c r="B13" s="9" t="s">
        <v>31</v>
      </c>
      <c r="C13" s="9" t="s">
        <v>32</v>
      </c>
      <c r="D13" s="5" t="s">
        <v>53</v>
      </c>
      <c r="E13" s="22" t="s">
        <v>33</v>
      </c>
      <c r="F13" s="11" t="s">
        <v>68</v>
      </c>
      <c r="G13" s="11" t="s">
        <v>72</v>
      </c>
      <c r="H13" s="12" t="s">
        <v>27</v>
      </c>
      <c r="I13" s="6" t="s">
        <v>38</v>
      </c>
      <c r="J13" s="13" t="s">
        <v>82</v>
      </c>
      <c r="K13" s="9" t="s">
        <v>28</v>
      </c>
      <c r="L13" s="9" t="s">
        <v>29</v>
      </c>
      <c r="M13" s="14">
        <v>7374.5</v>
      </c>
      <c r="N13" s="14">
        <f>788+1046+193+193</f>
        <v>2220</v>
      </c>
      <c r="O13" s="14">
        <f>1100.06+800.2+800.19+791.73</f>
        <v>3492.18</v>
      </c>
      <c r="P13" s="14"/>
      <c r="Q13" s="14"/>
      <c r="R13" s="14"/>
      <c r="S13" s="14">
        <v>828</v>
      </c>
      <c r="T13" s="14">
        <v>415</v>
      </c>
      <c r="U13" s="14">
        <f>SUM(N13:T13)</f>
        <v>6955.18</v>
      </c>
      <c r="V13" s="14">
        <f t="shared" si="2"/>
        <v>419.31999999999971</v>
      </c>
      <c r="W13" s="24"/>
      <c r="X13" s="8">
        <v>45526</v>
      </c>
      <c r="Y13" s="25" t="s">
        <v>93</v>
      </c>
      <c r="Z13" s="15" t="s">
        <v>34</v>
      </c>
    </row>
    <row r="14" spans="1:27" ht="252" x14ac:dyDescent="0.25">
      <c r="A14" s="17">
        <v>123</v>
      </c>
      <c r="B14" s="9" t="s">
        <v>26</v>
      </c>
      <c r="C14" s="9" t="s">
        <v>30</v>
      </c>
      <c r="D14" s="5" t="s">
        <v>41</v>
      </c>
      <c r="E14" s="10" t="s">
        <v>37</v>
      </c>
      <c r="F14" s="11" t="s">
        <v>68</v>
      </c>
      <c r="G14" s="11" t="s">
        <v>36</v>
      </c>
      <c r="H14" s="12" t="s">
        <v>27</v>
      </c>
      <c r="I14" s="6" t="s">
        <v>76</v>
      </c>
      <c r="J14" s="13" t="s">
        <v>81</v>
      </c>
      <c r="K14" s="9" t="s">
        <v>28</v>
      </c>
      <c r="L14" s="9" t="s">
        <v>29</v>
      </c>
      <c r="M14" s="14">
        <v>1613</v>
      </c>
      <c r="N14" s="14"/>
      <c r="O14" s="14"/>
      <c r="P14" s="14"/>
      <c r="Q14" s="14"/>
      <c r="R14" s="14"/>
      <c r="S14" s="14">
        <v>828</v>
      </c>
      <c r="T14" s="14">
        <v>415</v>
      </c>
      <c r="U14" s="14">
        <f>SUM(S14:T14)</f>
        <v>1243</v>
      </c>
      <c r="V14" s="14">
        <f t="shared" si="2"/>
        <v>370</v>
      </c>
      <c r="W14" s="24"/>
      <c r="X14" s="8">
        <v>45526</v>
      </c>
      <c r="Y14" s="25" t="s">
        <v>91</v>
      </c>
      <c r="Z14" s="15" t="s">
        <v>34</v>
      </c>
    </row>
    <row r="15" spans="1:27" ht="240" x14ac:dyDescent="0.25">
      <c r="A15" s="17">
        <v>124</v>
      </c>
      <c r="B15" s="9" t="s">
        <v>26</v>
      </c>
      <c r="C15" s="4" t="s">
        <v>30</v>
      </c>
      <c r="D15" s="5" t="s">
        <v>57</v>
      </c>
      <c r="E15" s="10" t="s">
        <v>65</v>
      </c>
      <c r="F15" s="11" t="s">
        <v>68</v>
      </c>
      <c r="G15" s="11" t="s">
        <v>36</v>
      </c>
      <c r="H15" s="12" t="s">
        <v>27</v>
      </c>
      <c r="I15" s="6" t="s">
        <v>76</v>
      </c>
      <c r="J15" s="13" t="s">
        <v>83</v>
      </c>
      <c r="K15" s="9" t="s">
        <v>28</v>
      </c>
      <c r="L15" s="9" t="s">
        <v>29</v>
      </c>
      <c r="M15" s="14">
        <v>1613</v>
      </c>
      <c r="N15" s="14"/>
      <c r="O15" s="14"/>
      <c r="P15" s="14"/>
      <c r="Q15" s="14"/>
      <c r="R15" s="14"/>
      <c r="S15" s="14">
        <v>828</v>
      </c>
      <c r="T15" s="14">
        <v>415</v>
      </c>
      <c r="U15" s="14">
        <f>SUM(S15:T15)</f>
        <v>1243</v>
      </c>
      <c r="V15" s="14">
        <f t="shared" si="2"/>
        <v>370</v>
      </c>
      <c r="W15" s="24"/>
      <c r="X15" s="8">
        <v>45526</v>
      </c>
      <c r="Y15" s="25" t="s">
        <v>94</v>
      </c>
      <c r="Z15" s="15" t="s">
        <v>34</v>
      </c>
    </row>
    <row r="16" spans="1:27" ht="46.5" x14ac:dyDescent="0.25">
      <c r="A16" s="17">
        <v>125</v>
      </c>
      <c r="B16" s="9" t="s">
        <v>31</v>
      </c>
      <c r="C16" s="9" t="s">
        <v>39</v>
      </c>
      <c r="D16" s="5" t="s">
        <v>40</v>
      </c>
      <c r="E16" s="10" t="s">
        <v>43</v>
      </c>
      <c r="F16" s="11" t="s">
        <v>69</v>
      </c>
      <c r="G16" s="16" t="s">
        <v>45</v>
      </c>
      <c r="H16" s="12" t="s">
        <v>27</v>
      </c>
      <c r="I16" s="6" t="s">
        <v>75</v>
      </c>
      <c r="J16" s="13" t="s">
        <v>46</v>
      </c>
      <c r="K16" s="9" t="s">
        <v>28</v>
      </c>
      <c r="L16" s="9" t="s">
        <v>29</v>
      </c>
      <c r="M16" s="14">
        <v>2451</v>
      </c>
      <c r="N16" s="14"/>
      <c r="O16" s="14"/>
      <c r="P16" s="14"/>
      <c r="Q16" s="14">
        <v>1537</v>
      </c>
      <c r="R16" s="14">
        <f>120.57+110.24+119.91+129.98+69.92</f>
        <v>550.62</v>
      </c>
      <c r="S16" s="14">
        <v>414</v>
      </c>
      <c r="T16" s="14"/>
      <c r="U16" s="14">
        <f>SUM(N16:T16)</f>
        <v>2501.62</v>
      </c>
      <c r="V16" s="14"/>
      <c r="W16" s="14">
        <f>U16-M16</f>
        <v>50.619999999999891</v>
      </c>
      <c r="X16" s="8">
        <v>45533</v>
      </c>
      <c r="Y16" s="26" t="s">
        <v>95</v>
      </c>
      <c r="Z16" s="15" t="s">
        <v>34</v>
      </c>
    </row>
    <row r="17" spans="1:26" ht="100.5" x14ac:dyDescent="0.25">
      <c r="A17" s="17">
        <v>126</v>
      </c>
      <c r="B17" s="9" t="s">
        <v>26</v>
      </c>
      <c r="C17" s="4" t="s">
        <v>30</v>
      </c>
      <c r="D17" s="5" t="s">
        <v>58</v>
      </c>
      <c r="E17" s="10" t="s">
        <v>65</v>
      </c>
      <c r="F17" s="11" t="s">
        <v>70</v>
      </c>
      <c r="G17" s="11" t="s">
        <v>73</v>
      </c>
      <c r="H17" s="12" t="s">
        <v>27</v>
      </c>
      <c r="I17" s="6" t="s">
        <v>18</v>
      </c>
      <c r="J17" s="13" t="s">
        <v>84</v>
      </c>
      <c r="K17" s="9" t="s">
        <v>28</v>
      </c>
      <c r="L17" s="9" t="s">
        <v>29</v>
      </c>
      <c r="M17" s="14">
        <v>414</v>
      </c>
      <c r="N17" s="14"/>
      <c r="O17" s="14"/>
      <c r="P17" s="14"/>
      <c r="Q17" s="14"/>
      <c r="R17" s="14"/>
      <c r="S17" s="14"/>
      <c r="T17" s="14">
        <v>414</v>
      </c>
      <c r="U17" s="14">
        <f t="shared" ref="U17" si="3">SUM(S17:T17)</f>
        <v>414</v>
      </c>
      <c r="X17" s="8"/>
      <c r="Y17" s="26" t="s">
        <v>96</v>
      </c>
      <c r="Z17" s="15" t="s">
        <v>34</v>
      </c>
    </row>
    <row r="18" spans="1:26" ht="100.5" x14ac:dyDescent="0.25">
      <c r="A18" s="19">
        <v>127</v>
      </c>
      <c r="B18" s="9" t="s">
        <v>31</v>
      </c>
      <c r="C18" s="9" t="s">
        <v>32</v>
      </c>
      <c r="D18" s="5" t="s">
        <v>59</v>
      </c>
      <c r="E18" s="22" t="s">
        <v>33</v>
      </c>
      <c r="F18" s="11" t="s">
        <v>70</v>
      </c>
      <c r="G18" s="11" t="s">
        <v>73</v>
      </c>
      <c r="H18" s="12" t="s">
        <v>27</v>
      </c>
      <c r="I18" s="6" t="s">
        <v>77</v>
      </c>
      <c r="J18" s="13" t="s">
        <v>85</v>
      </c>
      <c r="K18" s="9" t="s">
        <v>28</v>
      </c>
      <c r="L18" s="9" t="s">
        <v>29</v>
      </c>
      <c r="M18" s="14">
        <v>4675</v>
      </c>
      <c r="N18" s="14">
        <f>962+788+386</f>
        <v>2136</v>
      </c>
      <c r="O18" s="14">
        <f>200.06+955.37</f>
        <v>1155.43</v>
      </c>
      <c r="P18" s="14"/>
      <c r="Q18" s="14"/>
      <c r="R18" s="14"/>
      <c r="S18" s="14"/>
      <c r="T18" s="14">
        <v>414</v>
      </c>
      <c r="U18" s="14">
        <f>SUM(N18:T18)</f>
        <v>3705.4300000000003</v>
      </c>
      <c r="V18" s="14">
        <f>M18-U18</f>
        <v>969.56999999999971</v>
      </c>
      <c r="X18" s="8">
        <v>45547</v>
      </c>
      <c r="Y18" s="26" t="s">
        <v>96</v>
      </c>
      <c r="Z18" s="15" t="s">
        <v>34</v>
      </c>
    </row>
    <row r="19" spans="1:26" ht="136.5" x14ac:dyDescent="0.25">
      <c r="A19" s="20">
        <v>131</v>
      </c>
      <c r="B19" s="9" t="s">
        <v>26</v>
      </c>
      <c r="C19" s="4" t="s">
        <v>30</v>
      </c>
      <c r="D19" s="5" t="s">
        <v>60</v>
      </c>
      <c r="E19" s="10" t="s">
        <v>65</v>
      </c>
      <c r="F19" s="11" t="s">
        <v>71</v>
      </c>
      <c r="G19" s="16" t="s">
        <v>74</v>
      </c>
      <c r="H19" s="12" t="s">
        <v>27</v>
      </c>
      <c r="I19" s="6" t="s">
        <v>18</v>
      </c>
      <c r="J19" s="13" t="s">
        <v>86</v>
      </c>
      <c r="K19" s="9" t="s">
        <v>28</v>
      </c>
      <c r="L19" s="9" t="s">
        <v>29</v>
      </c>
      <c r="M19" s="14">
        <v>501</v>
      </c>
      <c r="T19" s="14">
        <f>109+196+196</f>
        <v>501</v>
      </c>
      <c r="U19" s="14"/>
      <c r="X19" s="8"/>
      <c r="Y19" s="26" t="s">
        <v>97</v>
      </c>
      <c r="Z19" s="15" t="s">
        <v>34</v>
      </c>
    </row>
    <row r="20" spans="1:26" ht="136.5" x14ac:dyDescent="0.25">
      <c r="A20" s="21">
        <v>132</v>
      </c>
      <c r="B20" s="9" t="s">
        <v>31</v>
      </c>
      <c r="C20" s="9" t="s">
        <v>32</v>
      </c>
      <c r="D20" s="5" t="s">
        <v>53</v>
      </c>
      <c r="E20" s="22" t="s">
        <v>33</v>
      </c>
      <c r="F20" s="11" t="s">
        <v>71</v>
      </c>
      <c r="G20" s="16" t="s">
        <v>74</v>
      </c>
      <c r="H20" s="12" t="s">
        <v>27</v>
      </c>
      <c r="I20" s="6" t="s">
        <v>77</v>
      </c>
      <c r="J20" s="13" t="s">
        <v>87</v>
      </c>
      <c r="K20" s="9" t="s">
        <v>28</v>
      </c>
      <c r="L20" s="9" t="s">
        <v>29</v>
      </c>
      <c r="M20" s="14">
        <v>4537</v>
      </c>
      <c r="N20" s="14">
        <f>481+223+223+481+342+193+193</f>
        <v>2136</v>
      </c>
      <c r="O20" s="14">
        <f>745.17+493.17</f>
        <v>1238.3399999999999</v>
      </c>
      <c r="P20" s="14"/>
      <c r="Q20" s="14"/>
      <c r="R20" s="14"/>
      <c r="S20" s="14"/>
      <c r="T20" s="14">
        <f>109+196</f>
        <v>305</v>
      </c>
      <c r="U20" s="14">
        <f>SUM(N20:T20)</f>
        <v>3679.34</v>
      </c>
      <c r="V20" s="14">
        <f>M20-U20</f>
        <v>857.65999999999985</v>
      </c>
      <c r="X20" s="8">
        <v>45547</v>
      </c>
      <c r="Y20" s="26" t="s">
        <v>97</v>
      </c>
      <c r="Z20" s="15" t="s"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C. María del Rosario Hernández Sahagún</cp:lastModifiedBy>
  <dcterms:created xsi:type="dcterms:W3CDTF">2022-12-28T22:02:51Z</dcterms:created>
  <dcterms:modified xsi:type="dcterms:W3CDTF">2024-10-04T20:25:37Z</dcterms:modified>
</cp:coreProperties>
</file>