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hayito\Desktop\Respaldo\AÑOS ANTERIORES\ADMON 2025\TRANSPARENCIA\VIATICOS\"/>
    </mc:Choice>
  </mc:AlternateContent>
  <xr:revisionPtr revIDLastSave="0" documentId="13_ncr:1_{968EE8D9-6683-4D6A-B233-9114798CD46F}" xr6:coauthVersionLast="47" xr6:coauthVersionMax="47" xr10:uidLastSave="{00000000-0000-0000-0000-000000000000}"/>
  <bookViews>
    <workbookView xWindow="13290" yWindow="540" windowWidth="13770" windowHeight="14895"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 l="1"/>
  <c r="N18" i="1"/>
  <c r="U18" i="1" s="1"/>
  <c r="V18" i="1" s="1"/>
  <c r="S17" i="1"/>
  <c r="U17" i="1" s="1"/>
  <c r="W17" i="1" s="1"/>
  <c r="S16" i="1"/>
  <c r="U16" i="1" s="1"/>
  <c r="M16" i="1"/>
  <c r="S15" i="1"/>
  <c r="O15" i="1"/>
  <c r="N15" i="1"/>
  <c r="U14" i="1"/>
  <c r="S13" i="1"/>
  <c r="U13" i="1" s="1"/>
  <c r="S12" i="1"/>
  <c r="U12" i="1" s="1"/>
  <c r="S11" i="1"/>
  <c r="U11" i="1" s="1"/>
  <c r="M11" i="1"/>
  <c r="R10" i="1"/>
  <c r="U10" i="1" s="1"/>
  <c r="V10" i="1" s="1"/>
  <c r="S9" i="1"/>
  <c r="O9" i="1"/>
  <c r="N9" i="1"/>
  <c r="U8" i="1"/>
  <c r="M8" i="1"/>
  <c r="U7" i="1"/>
  <c r="M7" i="1"/>
  <c r="U6" i="1"/>
  <c r="U5" i="1"/>
  <c r="O4" i="1"/>
  <c r="N4" i="1"/>
  <c r="U3" i="1"/>
  <c r="R2" i="1"/>
  <c r="U2" i="1" s="1"/>
  <c r="V2" i="1" s="1"/>
  <c r="U4" i="1" l="1"/>
  <c r="V4" i="1" s="1"/>
  <c r="U15" i="1"/>
  <c r="V15" i="1" s="1"/>
  <c r="W16" i="1"/>
  <c r="U9" i="1"/>
  <c r="V9" i="1" s="1"/>
</calcChain>
</file>

<file path=xl/sharedStrings.xml><?xml version="1.0" encoding="utf-8"?>
<sst xmlns="http://schemas.openxmlformats.org/spreadsheetml/2006/main" count="264" uniqueCount="125">
  <si>
    <t>No. Oficio</t>
  </si>
  <si>
    <t>SUBDIRECCIÓN</t>
  </si>
  <si>
    <t>AREA FUNCIONAL</t>
  </si>
  <si>
    <t>COMISIONADO</t>
  </si>
  <si>
    <t>PUESTO</t>
  </si>
  <si>
    <t>FECHA COMISION</t>
  </si>
  <si>
    <t>DESTINO</t>
  </si>
  <si>
    <t>LUGAR DE COMISION</t>
  </si>
  <si>
    <t>REFERENCIA</t>
  </si>
  <si>
    <t>OBJETIVO</t>
  </si>
  <si>
    <t>METODO</t>
  </si>
  <si>
    <t>FORMA PAGO</t>
  </si>
  <si>
    <t>MONTO</t>
  </si>
  <si>
    <t>PEAJES</t>
  </si>
  <si>
    <t>COMBUSTIBLE</t>
  </si>
  <si>
    <t>PASAJE AEREO</t>
  </si>
  <si>
    <t>PASAJE TERRESTRE</t>
  </si>
  <si>
    <t>PASAJE INTERNO</t>
  </si>
  <si>
    <t>ALIMENTOS</t>
  </si>
  <si>
    <t>HOSPEDAJE</t>
  </si>
  <si>
    <t>GASTADO</t>
  </si>
  <si>
    <t>DEV</t>
  </si>
  <si>
    <t>REEM</t>
  </si>
  <si>
    <t>FECHA DEPOSITO</t>
  </si>
  <si>
    <t>ITINERARIO</t>
  </si>
  <si>
    <t>RESULTADOS</t>
  </si>
  <si>
    <t>GDL, JAL</t>
  </si>
  <si>
    <t>PAGARE</t>
  </si>
  <si>
    <t>TRANSF</t>
  </si>
  <si>
    <t>PROGRAMAS</t>
  </si>
  <si>
    <t>TRABAJO SOCIAL</t>
  </si>
  <si>
    <t>PROFESIONISTA ESPECIALIZADO T. SOCIAL</t>
  </si>
  <si>
    <t>DIRECCION</t>
  </si>
  <si>
    <t xml:space="preserve">ZAIRA LILIBTH CASTILLON ROSALES </t>
  </si>
  <si>
    <t>DIRECTORA</t>
  </si>
  <si>
    <t>ALIMENTOS, COMBUSTIBLE Y PEAJES</t>
  </si>
  <si>
    <t xml:space="preserve">DELEG INST DE LA PPNNA        </t>
  </si>
  <si>
    <t>ADMINISTRATIVA</t>
  </si>
  <si>
    <t>CONTROL Y MTTO VEHICULOS OFICIALES</t>
  </si>
  <si>
    <t>JOSE LUCAS ESCOBAR GARCIA</t>
  </si>
  <si>
    <t>CHOFER</t>
  </si>
  <si>
    <t>PROFESIONISTA ESPECIALIZADO C PSICOLOGO</t>
  </si>
  <si>
    <t>KHIABETH VALDIVIA ROBLES</t>
  </si>
  <si>
    <t>BRENDA ROXANA JOYA JOYA</t>
  </si>
  <si>
    <t>JONATHAN ALEXIS BERNAL RODRIGUEZ</t>
  </si>
  <si>
    <t>PROFESIONISTA ESPECIALIZADO TRABAJO SOCIAL</t>
  </si>
  <si>
    <t>DELEGADA</t>
  </si>
  <si>
    <t>MARIBEL ROJO RUIZ</t>
  </si>
  <si>
    <t>°082</t>
  </si>
  <si>
    <t>SARA ABB-HADASSA REYNA ZAMORA</t>
  </si>
  <si>
    <t>VIERNES 15 AGOSTO 2025</t>
  </si>
  <si>
    <t>Fray Alcalde # 1220, Piso 1, Col. MirafloreSs</t>
  </si>
  <si>
    <t>ALIMENTOS, TRANSP. INT Y AUTOBUS</t>
  </si>
  <si>
    <t>ENTREGA DE DOCUMENTACION DE PROYECTO 10</t>
  </si>
  <si>
    <t>°083</t>
  </si>
  <si>
    <t>ASISTENCIA ALIMENTARIA</t>
  </si>
  <si>
    <t>DEBORAH BERED TRINIDAD  BELTRAN</t>
  </si>
  <si>
    <t>ASISTENTE ESPECIALIZADO</t>
  </si>
  <si>
    <t>JUEVES 14 AGOSTO 2025</t>
  </si>
  <si>
    <t>DIF JALISCO AV. FRAY ALCALDE #1220 COL. MIRAFLORES</t>
  </si>
  <si>
    <t>LEVANTAMIENTO DE PADRON 2026 DEL PROGRAMA DE ALIMENTACION ESCOALR</t>
  </si>
  <si>
    <t>3:00AM Salida de Vta a Gdl/7:30AM Llegada a Gdl/8:00AM Ingreso a Capacitación en DIF Jalisco/2:00PM Salida de capacitación/3:30PM Salida de Gdl a Vta/9:00PM Llegada a Vta</t>
  </si>
  <si>
    <t>°084</t>
  </si>
  <si>
    <t>RECURSOS HUMANOS</t>
  </si>
  <si>
    <t>FERNANDO DIAZ GARCIA</t>
  </si>
  <si>
    <t>RECOLECCION DE DONACION</t>
  </si>
  <si>
    <t>3:00AM Salida de Vta a Gdl/7:00AM Llegada a DIF Jal en Gdl/8:30AM Dirigir a Jardines del Sol por parte de Donación/10:15 AM Traslado a San Jose el verde  por otra Donación/1:40PM LLEGADA ADIF Jal//3:30PM Salida de Gdl a Vta/9:00PM Llegada a Vta</t>
  </si>
  <si>
    <t>°085</t>
  </si>
  <si>
    <t>DELEG INST DE LA PPNNA</t>
  </si>
  <si>
    <t>PROFESIONISTA ESPECIALIZADO C ABOGADO</t>
  </si>
  <si>
    <t>MIERCOLES 13 AGOSTO 2025</t>
  </si>
  <si>
    <t>HOSPITAL</t>
  </si>
  <si>
    <t xml:space="preserve">TRASLADO DE MENOR EN AMBULANCIA </t>
  </si>
  <si>
    <t>9:30AM SALIDA DE OFICNAS CENTRALES AL HOSPITAL REGIONAL/11:20AM SAIDA DEL HOSPITAL REGIONAL A BASE GURDIA NACIONAL PARA CAMBIO DE AMBULANCIA PARA SALIDA A GDL/3:56PM LLEGADA A HOSPITAL ZOQUIAPAN JAL/6:00PM REGRESO DE GDL A VTA/9:00AM LLEGADA A VTA</t>
  </si>
  <si>
    <t>SE LOGRO LA COMISION SIN INCONVENIENTES</t>
  </si>
  <si>
    <t>°086</t>
  </si>
  <si>
    <t>°087</t>
  </si>
  <si>
    <t>EDUARDO SANCHEZ HERRERA</t>
  </si>
  <si>
    <t>ESTANCIA FORTALEZA DE VIDA</t>
  </si>
  <si>
    <t>TRASLADO DE MENOR A CENTRO ASISTENCIAL</t>
  </si>
  <si>
    <t>5:00PM SALIDA A GDL/9:15PM LLEGADA A TOLUQUILLA, JAL A INGRESO DE MENOR/10:15PM REGRESO A VTA/2:00AM LLEGADA A VTA</t>
  </si>
  <si>
    <t>°088</t>
  </si>
  <si>
    <t>ELIAS AGUSTIN SOLANO RODRIGUEZ</t>
  </si>
  <si>
    <t>°089</t>
  </si>
  <si>
    <t>ADMINISTRACION</t>
  </si>
  <si>
    <t>RAUL ENRIQUE ROMERO CARRILLO</t>
  </si>
  <si>
    <t>AUXILIAR ADMINISTRATIVO A</t>
  </si>
  <si>
    <t>TRASLADO DE PERSONAL DE PROCURADURIA Y  DE MENOR A CENTRO ASISTENCIAL</t>
  </si>
  <si>
    <t>°090</t>
  </si>
  <si>
    <t>°091</t>
  </si>
  <si>
    <t>LUNES 18 Y MARTES 19 AGOSTO 2025</t>
  </si>
  <si>
    <t>CLINICA ESPLENDOR DE VIDA/FORTALEZA DE VIDA</t>
  </si>
  <si>
    <t>ALIMENTOS, TRANSP INT</t>
  </si>
  <si>
    <t>REALIZAR DILIGENCIAS INTERPUESTA POR EL JUZGADO Y SEGUIMIENTO DE EXPEDIENTES</t>
  </si>
  <si>
    <r>
      <t xml:space="preserve">LUN 18 AGO </t>
    </r>
    <r>
      <rPr>
        <sz val="9"/>
        <color theme="1"/>
        <rFont val="Calibri"/>
        <family val="2"/>
        <scheme val="minor"/>
      </rPr>
      <t>5:30AM SALIDA A GDL/9:00AM LLEGADA A GDL/9:50AM ARRIBO A INMEDIACIONES DE CIUDAD NIÑEZ/3:00PM TRASLADO A PERIODICO OFICIAL/5:30PM TRASLADO A PERIODICO INFORMADOR/</t>
    </r>
    <r>
      <rPr>
        <b/>
        <sz val="9"/>
        <color theme="1"/>
        <rFont val="Calibri"/>
        <family val="2"/>
        <scheme val="minor"/>
      </rPr>
      <t xml:space="preserve">MAR 19 AGO </t>
    </r>
    <r>
      <rPr>
        <sz val="9"/>
        <color theme="1"/>
        <rFont val="Calibri"/>
        <family val="2"/>
        <scheme val="minor"/>
      </rPr>
      <t>7:00AM SALIDA A VTA/11:30AM LLEGADA A OFICINAS CENTRALES</t>
    </r>
  </si>
  <si>
    <t>°092</t>
  </si>
  <si>
    <t>LUNES 18 y MARTES 19 AGOSTO 2025</t>
  </si>
  <si>
    <t>ACOMPAÑAMIENTO POR EGRESO Y CAMBO DE CENTRO ASISTENCIAL DE MENOR Z.G.B</t>
  </si>
  <si>
    <r>
      <t xml:space="preserve">LUN 18 AGO </t>
    </r>
    <r>
      <rPr>
        <sz val="9"/>
        <color theme="1"/>
        <rFont val="Calibri"/>
        <family val="2"/>
        <scheme val="minor"/>
      </rPr>
      <t>5:30AM SALIDA A GDL/9:00AM LLEGADA A GDL/10:05AM AACUDIR A CLINICA ESPLENDOR DE VIDA/11:30PM LLEGADA A GPO FORTALEZA VIDA/3:30PM ENTREGA DEL MENOR/</t>
    </r>
    <r>
      <rPr>
        <b/>
        <sz val="9"/>
        <color theme="1"/>
        <rFont val="Calibri"/>
        <family val="2"/>
        <scheme val="minor"/>
      </rPr>
      <t xml:space="preserve">MAR 19 AGO </t>
    </r>
    <r>
      <rPr>
        <sz val="9"/>
        <color theme="1"/>
        <rFont val="Calibri"/>
        <family val="2"/>
        <scheme val="minor"/>
      </rPr>
      <t>7:00AM SALIDA A VTA/11:30AM LLEGADA A OFICINAS CENTRALES</t>
    </r>
  </si>
  <si>
    <t>°093</t>
  </si>
  <si>
    <t>IRENE RUIZ CANAR</t>
  </si>
  <si>
    <t>°094</t>
  </si>
  <si>
    <t>JUEVES 21 A VIERNES 22 AGOSTO 2025</t>
  </si>
  <si>
    <t>CALZADA LAS PALMAS 96, COL LA AURORA</t>
  </si>
  <si>
    <t>ASISTIR A MESA DE TRABAO Y REALIZAR COMPRAS</t>
  </si>
  <si>
    <t>°095</t>
  </si>
  <si>
    <t>JORGE DIAZ LOPEZ</t>
  </si>
  <si>
    <t xml:space="preserve">CHOFER DE DIRECCION                 </t>
  </si>
  <si>
    <t>GDL</t>
  </si>
  <si>
    <t>TRASLADO DE LA DIRECTORA A REALIZAR COMISIONES</t>
  </si>
  <si>
    <t>°096</t>
  </si>
  <si>
    <t>MIERCOLES 27 AGOSTO 2025</t>
  </si>
  <si>
    <t>CENTRO ASISTENCIAL FORTALEZA DE VIDA</t>
  </si>
  <si>
    <t>TRASLADO DE  MENOR PARA INGRESO A CENTRO ASISTENCIAL FORTALEZA DE VIDA</t>
  </si>
  <si>
    <t>SE LE HABIA TABULADO DIFERENTE PORQUE SE HIRIAN EN LA TARDE Y SE FUERON AL DIA SIGUIENTE</t>
  </si>
  <si>
    <t>°097</t>
  </si>
  <si>
    <t>JOSE LUIS CHAVEZ CARDENAS</t>
  </si>
  <si>
    <t xml:space="preserve">TRASLADO DE  MENOR PARA INGRESO A CENTRO ASISTENCIAL </t>
  </si>
  <si>
    <t>°098</t>
  </si>
  <si>
    <t xml:space="preserve">TRASLADO DE  PERSONAL DE PPNNA  Y MENOR PARA INGRESO A CENTRO ASISTENCIAL </t>
  </si>
  <si>
    <t>FECHA DE ENTREGA</t>
  </si>
  <si>
    <t xml:space="preserve">4:00 PM SALIDA A GDL. JAL. 8:00 PM LLEGADA A GDL. REGISTRO EN HOTEL, CENA Y DESCANSO. 9:00 AM INICIO DE AGENDA EN LA SECRETARIA DEL TRABAJO . 1:00 PM . TRASLADO A TLAQUEPAQUE PARA REALIZAR COMISIONES  VARIAS. 4:00 PM REGRESO AL HOTEL. COMIDA Y DESCANSO. </t>
  </si>
  <si>
    <t>6:20 SALIDA HACIA GDL, JAL. 10:00 AM. LLEGADA 10:30 AM, DESAYUNO 11:30. TRANSLADO A LA FORTALEZA DE VIDA. 12:43 HRS. TRANSLADO AL INSTITUTO DE CIENCIA DE FORENSES EN TLAQUEPAQUE JAL. 1:40 PM. LLEGADA A LA RGION SANITARIO XIII. 4:00 PM. COMIDA 4:45. REGRESO A PUERTO VALLARTA. 7:40 CENA. 8:45 PM. LLEGADA A PUERTO VALLARTA A OFICINAS CENTRALES. 9:00 PM FIN DE LA COMISION</t>
  </si>
  <si>
    <t>6:20 SALIDA HACIA ZAPOPAN JAL. PARA EL INGRESO DE LA ADOLESCENTE A.M.P. 10:30 DESAYUNO 11:10 INGRESO DE LA ADOLESCENTE A.M.P A FORTALEZA DE VIDA A.C 12:43 LLEGADA AL INSTITUTO DE CIENCIAS FORESES EN TLAQUEPAQUE JALISCO, PARA LA NETREGA DE OFICIOS CORRESPONDIENTES. 13.40 LLEGADA DE LA REGION SANITARIA XIII, EN LA CIUDAD DE GDL. PARA ENTREGA DE OFICIOSS CORRESPONDIENTES. 4:00 COMIDA</t>
  </si>
  <si>
    <t>6;20 SALIDA HACIA LA CIUDAD DE ZAPOPAN JAL. PARA EL INGRESO DE LA ADOLESCENTE A.M.P. 10:30 DESAYUNO. 11:10 INGRESO DE LA ADOLESCENTE A.M.P A FORTALEZA DE VIDA A.C . 12:43 LLEGADA AL INSTITUTO DE CIENCIAS FORENSES EN TLAQUEPAQUE JAL. PARA LA ENTREGA DE OFICIOS CORRESPONDIENTES.  13:40 LLEGADA A LA REGION SANITARIA XIII, EN LA CIUDAD DE GDL. JAL. PARA ENHTREGA DE OFICIOS CORRESPONDIENTES 4:00 COMIDA. 4:45 DE REGRESO A LA CIUDAD DE PUERTO VAlLARTA, JAL, A LAS OFICINAS CENTRALES DEL DIF. 7:40 CENA 8:45 LLEGADA A LA CIUDAD DE PUERTO VALLARTA JAL. A LAS INSTALACIONES DEL SISTEMA 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</si>
</sst>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6" x14ac:knownFonts="1">
    <font>
      <sz val="11"/>
      <color theme="1"/>
      <name val="Calibri"/>
      <family val="2"/>
      <scheme val="minor"/>
    </font>
    <font>
      <b/>
      <sz val="9"/>
      <color theme="0"/>
      <name val="Calibri"/>
      <family val="2"/>
      <scheme val="minor"/>
    </font>
    <font>
      <sz val="8"/>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s>
  <fills count="3">
    <fill>
      <patternFill patternType="none"/>
    </fill>
    <fill>
      <patternFill patternType="gray125"/>
    </fill>
    <fill>
      <patternFill patternType="solid">
        <fgColor theme="1"/>
        <bgColor indexed="64"/>
      </patternFill>
    </fill>
  </fills>
  <borders count="1">
    <border>
      <left/>
      <right/>
      <top/>
      <bottom/>
      <diagonal/>
    </border>
  </borders>
  <cellStyleXfs count="1">
    <xf numFmtId="0" fontId="0" fillId="0" borderId="0"/>
  </cellStyleXfs>
  <cellXfs count="20">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44" fontId="2" fillId="0" borderId="0" xfId="0" applyNumberFormat="1" applyFont="1" applyAlignment="1">
      <alignment vertical="center"/>
    </xf>
    <xf numFmtId="0" fontId="3" fillId="0" borderId="0" xfId="0" applyFont="1" applyAlignment="1">
      <alignment wrapText="1"/>
    </xf>
    <xf numFmtId="0" fontId="0" fillId="0" borderId="0" xfId="0"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wrapText="1"/>
    </xf>
    <xf numFmtId="0" fontId="4" fillId="0" borderId="0" xfId="0" applyFont="1" applyAlignment="1">
      <alignment wrapText="1"/>
    </xf>
    <xf numFmtId="14" fontId="0" fillId="0" borderId="0" xfId="0" applyNumberFormat="1"/>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9"/>
  <sheetViews>
    <sheetView tabSelected="1" workbookViewId="0">
      <pane ySplit="1" topLeftCell="A2" activePane="bottomLeft" state="frozen"/>
      <selection pane="bottomLeft" activeCell="F18" sqref="F18"/>
    </sheetView>
  </sheetViews>
  <sheetFormatPr baseColWidth="10" defaultRowHeight="15" x14ac:dyDescent="0.25"/>
  <cols>
    <col min="1" max="1" width="8" bestFit="1" customWidth="1"/>
    <col min="2" max="2" width="11.85546875" bestFit="1" customWidth="1"/>
    <col min="3" max="3" width="15.7109375" customWidth="1"/>
    <col min="4" max="4" width="27.5703125" customWidth="1"/>
    <col min="5" max="5" width="17.85546875" customWidth="1"/>
    <col min="6" max="6" width="24.140625" customWidth="1"/>
    <col min="7" max="7" width="11.85546875" customWidth="1"/>
    <col min="8" max="8" width="13" customWidth="1"/>
    <col min="9" max="9" width="18.42578125" customWidth="1"/>
    <col min="10" max="10" width="19" customWidth="1"/>
    <col min="11" max="11" width="11.42578125" customWidth="1"/>
    <col min="12" max="13" width="13" customWidth="1"/>
    <col min="14" max="14" width="10" customWidth="1"/>
    <col min="15" max="15" width="12.7109375" customWidth="1"/>
    <col min="16" max="16" width="10.7109375" customWidth="1"/>
    <col min="17" max="17" width="10.5703125" customWidth="1"/>
    <col min="18" max="18" width="10.85546875" customWidth="1"/>
    <col min="19" max="23" width="11.42578125" customWidth="1"/>
    <col min="24" max="24" width="16.7109375" customWidth="1"/>
    <col min="25" max="25" width="18.85546875" customWidth="1"/>
    <col min="26" max="26" width="19" customWidth="1"/>
    <col min="27" max="27" width="14.5703125" customWidth="1"/>
  </cols>
  <sheetData>
    <row r="1" spans="1:30" s="7" customFormat="1" ht="27.6" customHeight="1" x14ac:dyDescent="0.25">
      <c r="A1" s="2" t="s">
        <v>0</v>
      </c>
      <c r="B1" s="2" t="s">
        <v>1</v>
      </c>
      <c r="C1" s="1" t="s">
        <v>2</v>
      </c>
      <c r="D1" s="2" t="s">
        <v>3</v>
      </c>
      <c r="E1" s="3" t="s">
        <v>4</v>
      </c>
      <c r="F1" s="2" t="s">
        <v>5</v>
      </c>
      <c r="G1" s="1" t="s">
        <v>6</v>
      </c>
      <c r="H1" s="1" t="s">
        <v>7</v>
      </c>
      <c r="I1" s="1" t="s">
        <v>8</v>
      </c>
      <c r="J1" s="2" t="s">
        <v>9</v>
      </c>
      <c r="K1" s="2" t="s">
        <v>10</v>
      </c>
      <c r="L1" s="1" t="s">
        <v>11</v>
      </c>
      <c r="M1" s="2" t="s">
        <v>12</v>
      </c>
      <c r="N1" s="1" t="s">
        <v>13</v>
      </c>
      <c r="O1" s="1" t="s">
        <v>14</v>
      </c>
      <c r="P1" s="1" t="s">
        <v>15</v>
      </c>
      <c r="Q1" s="1" t="s">
        <v>16</v>
      </c>
      <c r="R1" s="1" t="s">
        <v>17</v>
      </c>
      <c r="S1" s="1" t="s">
        <v>18</v>
      </c>
      <c r="T1" s="1" t="s">
        <v>19</v>
      </c>
      <c r="U1" s="1" t="s">
        <v>20</v>
      </c>
      <c r="V1" s="1" t="s">
        <v>21</v>
      </c>
      <c r="W1" s="1" t="s">
        <v>22</v>
      </c>
      <c r="X1" s="2" t="s">
        <v>23</v>
      </c>
      <c r="Y1" s="2" t="s">
        <v>24</v>
      </c>
      <c r="Z1" s="2" t="s">
        <v>25</v>
      </c>
      <c r="AA1" s="2" t="s">
        <v>120</v>
      </c>
    </row>
    <row r="2" spans="1:30" ht="50.1" customHeight="1" x14ac:dyDescent="0.25">
      <c r="A2" s="13" t="s">
        <v>48</v>
      </c>
      <c r="B2" s="4" t="s">
        <v>29</v>
      </c>
      <c r="C2" s="4" t="s">
        <v>30</v>
      </c>
      <c r="D2" s="5" t="s">
        <v>49</v>
      </c>
      <c r="E2" s="8" t="s">
        <v>31</v>
      </c>
      <c r="F2" s="6" t="s">
        <v>50</v>
      </c>
      <c r="G2" s="6" t="s">
        <v>51</v>
      </c>
      <c r="H2" s="6" t="s">
        <v>26</v>
      </c>
      <c r="I2" s="6" t="s">
        <v>52</v>
      </c>
      <c r="J2" s="9" t="s">
        <v>53</v>
      </c>
      <c r="K2" s="10" t="s">
        <v>27</v>
      </c>
      <c r="L2" s="10" t="s">
        <v>28</v>
      </c>
      <c r="M2" s="11">
        <v>2608</v>
      </c>
      <c r="N2" s="11"/>
      <c r="O2" s="11"/>
      <c r="P2" s="11"/>
      <c r="Q2" s="11">
        <v>1358</v>
      </c>
      <c r="R2" s="11">
        <f>175.33+62.58+157.37+73.41</f>
        <v>468.69000000000005</v>
      </c>
      <c r="S2" s="11">
        <v>414</v>
      </c>
      <c r="T2" s="11"/>
      <c r="U2" s="11">
        <f t="shared" ref="U2:U11" si="0">SUM(N2:T2)</f>
        <v>2240.69</v>
      </c>
      <c r="V2" s="11">
        <f>M2-U2</f>
        <v>367.30999999999995</v>
      </c>
      <c r="W2" s="11"/>
      <c r="X2" s="14">
        <v>45897</v>
      </c>
      <c r="Y2" s="19" t="s">
        <v>61</v>
      </c>
      <c r="Z2" s="15" t="s">
        <v>74</v>
      </c>
      <c r="AA2" s="18">
        <v>45891</v>
      </c>
    </row>
    <row r="3" spans="1:30" ht="90.75" x14ac:dyDescent="0.25">
      <c r="A3" s="13" t="s">
        <v>54</v>
      </c>
      <c r="B3" s="4" t="s">
        <v>29</v>
      </c>
      <c r="C3" s="4" t="s">
        <v>55</v>
      </c>
      <c r="D3" s="5" t="s">
        <v>56</v>
      </c>
      <c r="E3" s="8" t="s">
        <v>57</v>
      </c>
      <c r="F3" s="6" t="s">
        <v>58</v>
      </c>
      <c r="G3" s="6" t="s">
        <v>59</v>
      </c>
      <c r="H3" s="6" t="s">
        <v>26</v>
      </c>
      <c r="I3" s="6" t="s">
        <v>18</v>
      </c>
      <c r="J3" s="9" t="s">
        <v>60</v>
      </c>
      <c r="K3" s="10" t="s">
        <v>27</v>
      </c>
      <c r="L3" s="10" t="s">
        <v>28</v>
      </c>
      <c r="M3" s="11">
        <v>414</v>
      </c>
      <c r="N3" s="11"/>
      <c r="O3" s="11"/>
      <c r="P3" s="11"/>
      <c r="Q3" s="11"/>
      <c r="R3" s="11"/>
      <c r="S3" s="11">
        <v>414</v>
      </c>
      <c r="T3" s="11"/>
      <c r="U3" s="11">
        <f t="shared" si="0"/>
        <v>414</v>
      </c>
      <c r="V3" s="11"/>
      <c r="W3" s="11"/>
      <c r="X3" s="14"/>
      <c r="Y3" s="12" t="s">
        <v>61</v>
      </c>
      <c r="Z3" s="15" t="s">
        <v>74</v>
      </c>
      <c r="AA3" s="18">
        <v>45891</v>
      </c>
    </row>
    <row r="4" spans="1:30" ht="124.5" x14ac:dyDescent="0.25">
      <c r="A4" s="13" t="s">
        <v>62</v>
      </c>
      <c r="B4" s="4" t="s">
        <v>37</v>
      </c>
      <c r="C4" s="4" t="s">
        <v>63</v>
      </c>
      <c r="D4" s="5" t="s">
        <v>64</v>
      </c>
      <c r="E4" s="8" t="s">
        <v>40</v>
      </c>
      <c r="F4" s="6" t="s">
        <v>58</v>
      </c>
      <c r="G4" s="6" t="s">
        <v>59</v>
      </c>
      <c r="H4" s="6" t="s">
        <v>26</v>
      </c>
      <c r="I4" s="6" t="s">
        <v>35</v>
      </c>
      <c r="J4" s="9" t="s">
        <v>65</v>
      </c>
      <c r="K4" s="10" t="s">
        <v>27</v>
      </c>
      <c r="L4" s="10" t="s">
        <v>28</v>
      </c>
      <c r="M4" s="11">
        <v>5434.5</v>
      </c>
      <c r="N4" s="11">
        <f>1022+1328+410</f>
        <v>2760</v>
      </c>
      <c r="O4" s="11">
        <f>620.21+500+1008.18+110</f>
        <v>2238.39</v>
      </c>
      <c r="P4" s="11"/>
      <c r="Q4" s="11"/>
      <c r="R4" s="11"/>
      <c r="S4" s="11">
        <v>414</v>
      </c>
      <c r="T4" s="11"/>
      <c r="U4" s="11">
        <f t="shared" si="0"/>
        <v>5412.3899999999994</v>
      </c>
      <c r="V4" s="11">
        <f>M4-U4</f>
        <v>22.110000000000582</v>
      </c>
      <c r="X4" s="14">
        <v>45897</v>
      </c>
      <c r="Y4" s="12" t="s">
        <v>66</v>
      </c>
      <c r="Z4" s="15" t="s">
        <v>74</v>
      </c>
      <c r="AA4" s="18">
        <v>45891</v>
      </c>
    </row>
    <row r="5" spans="1:30" ht="89.25" customHeight="1" x14ac:dyDescent="0.25">
      <c r="A5" s="13" t="s">
        <v>67</v>
      </c>
      <c r="B5" s="4" t="s">
        <v>32</v>
      </c>
      <c r="C5" s="4" t="s">
        <v>68</v>
      </c>
      <c r="D5" s="5" t="s">
        <v>44</v>
      </c>
      <c r="E5" s="8" t="s">
        <v>69</v>
      </c>
      <c r="F5" s="6" t="s">
        <v>70</v>
      </c>
      <c r="G5" s="6" t="s">
        <v>71</v>
      </c>
      <c r="H5" s="6" t="s">
        <v>26</v>
      </c>
      <c r="I5" s="6" t="s">
        <v>18</v>
      </c>
      <c r="J5" s="9" t="s">
        <v>72</v>
      </c>
      <c r="K5" s="10" t="s">
        <v>27</v>
      </c>
      <c r="L5" s="10" t="s">
        <v>28</v>
      </c>
      <c r="M5" s="11">
        <v>414</v>
      </c>
      <c r="N5" s="11"/>
      <c r="O5" s="11"/>
      <c r="P5" s="11"/>
      <c r="Q5" s="11"/>
      <c r="R5" s="11"/>
      <c r="S5" s="11">
        <v>414</v>
      </c>
      <c r="T5" s="11"/>
      <c r="U5" s="11">
        <f t="shared" si="0"/>
        <v>414</v>
      </c>
      <c r="X5" s="14"/>
      <c r="Y5" s="12" t="s">
        <v>73</v>
      </c>
      <c r="Z5" s="15" t="s">
        <v>74</v>
      </c>
      <c r="AA5" s="18">
        <v>45887</v>
      </c>
    </row>
    <row r="6" spans="1:30" ht="109.5" customHeight="1" x14ac:dyDescent="0.25">
      <c r="A6" s="13" t="s">
        <v>75</v>
      </c>
      <c r="B6" s="4" t="s">
        <v>32</v>
      </c>
      <c r="C6" s="4" t="s">
        <v>68</v>
      </c>
      <c r="D6" s="5" t="s">
        <v>43</v>
      </c>
      <c r="E6" s="8" t="s">
        <v>45</v>
      </c>
      <c r="F6" s="6" t="s">
        <v>70</v>
      </c>
      <c r="G6" s="6" t="s">
        <v>71</v>
      </c>
      <c r="H6" s="6" t="s">
        <v>26</v>
      </c>
      <c r="I6" s="6" t="s">
        <v>18</v>
      </c>
      <c r="J6" s="9" t="s">
        <v>72</v>
      </c>
      <c r="K6" s="10" t="s">
        <v>27</v>
      </c>
      <c r="L6" s="10" t="s">
        <v>28</v>
      </c>
      <c r="M6" s="11">
        <v>414</v>
      </c>
      <c r="N6" s="11"/>
      <c r="O6" s="11"/>
      <c r="P6" s="11"/>
      <c r="Q6" s="11"/>
      <c r="R6" s="11"/>
      <c r="S6" s="11">
        <v>414</v>
      </c>
      <c r="T6" s="11"/>
      <c r="U6" s="11">
        <f t="shared" si="0"/>
        <v>414</v>
      </c>
      <c r="X6" s="14"/>
      <c r="Y6" s="12" t="s">
        <v>73</v>
      </c>
      <c r="Z6" s="15" t="s">
        <v>74</v>
      </c>
      <c r="AA6" s="18">
        <v>45887</v>
      </c>
    </row>
    <row r="7" spans="1:30" ht="86.25" customHeight="1" x14ac:dyDescent="0.25">
      <c r="A7" s="13" t="s">
        <v>76</v>
      </c>
      <c r="B7" s="4" t="s">
        <v>32</v>
      </c>
      <c r="C7" s="4" t="s">
        <v>68</v>
      </c>
      <c r="D7" s="5" t="s">
        <v>77</v>
      </c>
      <c r="E7" s="8" t="s">
        <v>41</v>
      </c>
      <c r="F7" s="6" t="s">
        <v>70</v>
      </c>
      <c r="G7" s="6" t="s">
        <v>78</v>
      </c>
      <c r="H7" s="6" t="s">
        <v>26</v>
      </c>
      <c r="I7" s="6" t="s">
        <v>18</v>
      </c>
      <c r="J7" s="9" t="s">
        <v>79</v>
      </c>
      <c r="K7" s="10" t="s">
        <v>27</v>
      </c>
      <c r="L7" s="10" t="s">
        <v>28</v>
      </c>
      <c r="M7" s="11">
        <f>196+109</f>
        <v>305</v>
      </c>
      <c r="N7" s="11"/>
      <c r="O7" s="11"/>
      <c r="P7" s="11"/>
      <c r="Q7" s="11"/>
      <c r="R7" s="11"/>
      <c r="S7" s="11">
        <v>305</v>
      </c>
      <c r="T7" s="11"/>
      <c r="U7" s="11">
        <f t="shared" si="0"/>
        <v>305</v>
      </c>
      <c r="X7" s="14"/>
      <c r="Y7" s="12" t="s">
        <v>80</v>
      </c>
      <c r="Z7" s="15" t="s">
        <v>74</v>
      </c>
      <c r="AA7" s="18">
        <v>45891</v>
      </c>
    </row>
    <row r="8" spans="1:30" ht="79.5" x14ac:dyDescent="0.25">
      <c r="A8" s="13" t="s">
        <v>81</v>
      </c>
      <c r="B8" s="4" t="s">
        <v>32</v>
      </c>
      <c r="C8" s="4" t="s">
        <v>68</v>
      </c>
      <c r="D8" s="5" t="s">
        <v>82</v>
      </c>
      <c r="E8" s="8" t="s">
        <v>69</v>
      </c>
      <c r="F8" s="6" t="s">
        <v>70</v>
      </c>
      <c r="G8" s="6" t="s">
        <v>78</v>
      </c>
      <c r="H8" s="6" t="s">
        <v>26</v>
      </c>
      <c r="I8" s="6" t="s">
        <v>18</v>
      </c>
      <c r="J8" s="9" t="s">
        <v>79</v>
      </c>
      <c r="K8" s="10" t="s">
        <v>27</v>
      </c>
      <c r="L8" s="10" t="s">
        <v>28</v>
      </c>
      <c r="M8" s="11">
        <f>196+196+109</f>
        <v>501</v>
      </c>
      <c r="N8" s="11"/>
      <c r="O8" s="11"/>
      <c r="P8" s="11"/>
      <c r="Q8" s="11"/>
      <c r="R8" s="11"/>
      <c r="S8" s="11">
        <v>501</v>
      </c>
      <c r="T8" s="11"/>
      <c r="U8" s="11">
        <f t="shared" si="0"/>
        <v>501</v>
      </c>
      <c r="X8" s="14"/>
      <c r="Y8" s="12" t="s">
        <v>80</v>
      </c>
      <c r="Z8" s="15" t="s">
        <v>74</v>
      </c>
      <c r="AA8" s="18">
        <v>45891</v>
      </c>
    </row>
    <row r="9" spans="1:30" ht="79.5" x14ac:dyDescent="0.25">
      <c r="A9" s="13" t="s">
        <v>83</v>
      </c>
      <c r="B9" s="4" t="s">
        <v>37</v>
      </c>
      <c r="C9" s="4" t="s">
        <v>84</v>
      </c>
      <c r="D9" s="5" t="s">
        <v>85</v>
      </c>
      <c r="E9" s="8" t="s">
        <v>86</v>
      </c>
      <c r="F9" s="6" t="s">
        <v>70</v>
      </c>
      <c r="G9" s="6" t="s">
        <v>78</v>
      </c>
      <c r="H9" s="6" t="s">
        <v>26</v>
      </c>
      <c r="I9" s="6" t="s">
        <v>35</v>
      </c>
      <c r="J9" s="9" t="s">
        <v>87</v>
      </c>
      <c r="K9" s="10" t="s">
        <v>27</v>
      </c>
      <c r="L9" s="10" t="s">
        <v>28</v>
      </c>
      <c r="M9" s="11">
        <v>5325.5</v>
      </c>
      <c r="N9" s="11">
        <f>1328+1022+410</f>
        <v>2760</v>
      </c>
      <c r="O9" s="11">
        <f>800.22+870.49</f>
        <v>1670.71</v>
      </c>
      <c r="P9" s="11"/>
      <c r="Q9" s="11"/>
      <c r="R9" s="11"/>
      <c r="S9" s="11">
        <f>196+109</f>
        <v>305</v>
      </c>
      <c r="T9" s="11"/>
      <c r="U9" s="11">
        <f t="shared" si="0"/>
        <v>4735.71</v>
      </c>
      <c r="V9" s="11">
        <f>M9-U9</f>
        <v>589.79</v>
      </c>
      <c r="X9" s="14">
        <v>45897</v>
      </c>
      <c r="Y9" s="12" t="s">
        <v>80</v>
      </c>
      <c r="Z9" s="15" t="s">
        <v>74</v>
      </c>
      <c r="AA9" s="18">
        <v>45891</v>
      </c>
    </row>
    <row r="10" spans="1:30" s="5" customFormat="1" ht="32.25" customHeight="1" x14ac:dyDescent="0.25">
      <c r="A10" s="13" t="s">
        <v>88</v>
      </c>
      <c r="B10" s="4" t="s">
        <v>29</v>
      </c>
      <c r="C10" s="4" t="s">
        <v>30</v>
      </c>
      <c r="D10" s="5" t="s">
        <v>49</v>
      </c>
      <c r="E10" s="8" t="s">
        <v>31</v>
      </c>
      <c r="F10" s="6" t="s">
        <v>50</v>
      </c>
      <c r="G10" s="6" t="s">
        <v>51</v>
      </c>
      <c r="H10" s="6" t="s">
        <v>26</v>
      </c>
      <c r="I10" s="6" t="s">
        <v>52</v>
      </c>
      <c r="J10" s="9" t="s">
        <v>53</v>
      </c>
      <c r="K10" s="10" t="s">
        <v>27</v>
      </c>
      <c r="L10" s="10" t="s">
        <v>28</v>
      </c>
      <c r="M10" s="11">
        <v>2608</v>
      </c>
      <c r="N10" s="11"/>
      <c r="O10" s="11"/>
      <c r="P10" s="11"/>
      <c r="Q10" s="11">
        <v>1740</v>
      </c>
      <c r="R10" s="11">
        <f>155.62+96.51</f>
        <v>252.13</v>
      </c>
      <c r="S10" s="11">
        <v>414</v>
      </c>
      <c r="T10" s="11"/>
      <c r="U10" s="11">
        <f t="shared" si="0"/>
        <v>2406.13</v>
      </c>
      <c r="V10" s="11">
        <f>M10-U10</f>
        <v>201.86999999999989</v>
      </c>
      <c r="W10" s="11"/>
      <c r="X10" s="14">
        <v>45897</v>
      </c>
      <c r="Y10"/>
      <c r="Z10" s="15" t="s">
        <v>74</v>
      </c>
      <c r="AA10" s="18">
        <v>45895</v>
      </c>
      <c r="AB10"/>
      <c r="AC10"/>
      <c r="AD10"/>
    </row>
    <row r="11" spans="1:30" s="5" customFormat="1" ht="32.25" customHeight="1" x14ac:dyDescent="0.25">
      <c r="A11" s="13" t="s">
        <v>89</v>
      </c>
      <c r="B11" s="4" t="s">
        <v>32</v>
      </c>
      <c r="C11" s="4" t="s">
        <v>68</v>
      </c>
      <c r="D11" s="5" t="s">
        <v>44</v>
      </c>
      <c r="E11" s="8" t="s">
        <v>69</v>
      </c>
      <c r="F11" s="6" t="s">
        <v>90</v>
      </c>
      <c r="G11" s="6" t="s">
        <v>91</v>
      </c>
      <c r="H11" s="6" t="s">
        <v>26</v>
      </c>
      <c r="I11" s="6" t="s">
        <v>92</v>
      </c>
      <c r="J11" s="9" t="s">
        <v>93</v>
      </c>
      <c r="K11" s="10" t="s">
        <v>22</v>
      </c>
      <c r="L11" s="10" t="s">
        <v>28</v>
      </c>
      <c r="M11" s="11">
        <f>109+196+109+109+79.9</f>
        <v>602.9</v>
      </c>
      <c r="N11" s="11"/>
      <c r="O11" s="11"/>
      <c r="P11" s="11"/>
      <c r="Q11" s="11"/>
      <c r="R11" s="11">
        <v>79.900000000000006</v>
      </c>
      <c r="S11" s="11">
        <f>109+196+109+109</f>
        <v>523</v>
      </c>
      <c r="T11" s="11"/>
      <c r="U11" s="11">
        <f t="shared" si="0"/>
        <v>602.9</v>
      </c>
      <c r="V11"/>
      <c r="W11"/>
      <c r="X11" s="14"/>
      <c r="Y11" s="16" t="s">
        <v>94</v>
      </c>
      <c r="Z11" s="15" t="s">
        <v>74</v>
      </c>
      <c r="AA11" s="18">
        <v>45890</v>
      </c>
      <c r="AB11"/>
      <c r="AC11"/>
      <c r="AD11"/>
    </row>
    <row r="12" spans="1:30" s="5" customFormat="1" ht="32.25" customHeight="1" x14ac:dyDescent="0.25">
      <c r="A12" s="13" t="s">
        <v>95</v>
      </c>
      <c r="B12" s="4" t="s">
        <v>32</v>
      </c>
      <c r="C12" s="4" t="s">
        <v>68</v>
      </c>
      <c r="D12" s="5" t="s">
        <v>47</v>
      </c>
      <c r="E12" s="8" t="s">
        <v>46</v>
      </c>
      <c r="F12" s="6" t="s">
        <v>96</v>
      </c>
      <c r="G12" s="6" t="s">
        <v>91</v>
      </c>
      <c r="H12" s="6" t="s">
        <v>26</v>
      </c>
      <c r="I12" s="6" t="s">
        <v>35</v>
      </c>
      <c r="J12" s="9" t="s">
        <v>97</v>
      </c>
      <c r="K12" s="10" t="s">
        <v>22</v>
      </c>
      <c r="L12" s="10" t="s">
        <v>28</v>
      </c>
      <c r="M12" s="11">
        <v>5682.38</v>
      </c>
      <c r="N12" s="11">
        <v>2760</v>
      </c>
      <c r="O12" s="11">
        <v>2399.38</v>
      </c>
      <c r="P12" s="11"/>
      <c r="Q12" s="11"/>
      <c r="R12" s="11"/>
      <c r="S12" s="11">
        <f>109+196+109+109</f>
        <v>523</v>
      </c>
      <c r="T12" s="11"/>
      <c r="U12" s="11">
        <f>SUM(N12:T12)</f>
        <v>5682.38</v>
      </c>
      <c r="V12"/>
      <c r="W12"/>
      <c r="X12" s="14"/>
      <c r="Y12" s="16" t="s">
        <v>98</v>
      </c>
      <c r="Z12" s="15" t="s">
        <v>74</v>
      </c>
      <c r="AA12" s="18">
        <v>45891</v>
      </c>
      <c r="AB12"/>
      <c r="AC12"/>
      <c r="AD12"/>
    </row>
    <row r="13" spans="1:30" s="5" customFormat="1" ht="32.25" customHeight="1" x14ac:dyDescent="0.25">
      <c r="A13" s="13" t="s">
        <v>99</v>
      </c>
      <c r="B13" s="4" t="s">
        <v>32</v>
      </c>
      <c r="C13" s="4" t="s">
        <v>68</v>
      </c>
      <c r="D13" s="5" t="s">
        <v>100</v>
      </c>
      <c r="E13" s="8" t="s">
        <v>41</v>
      </c>
      <c r="F13" s="6" t="s">
        <v>96</v>
      </c>
      <c r="G13" s="6" t="s">
        <v>91</v>
      </c>
      <c r="H13" s="6" t="s">
        <v>26</v>
      </c>
      <c r="I13" s="6" t="s">
        <v>18</v>
      </c>
      <c r="J13" s="9" t="s">
        <v>97</v>
      </c>
      <c r="K13" s="10" t="s">
        <v>22</v>
      </c>
      <c r="L13" s="10" t="s">
        <v>28</v>
      </c>
      <c r="M13" s="11">
        <v>523</v>
      </c>
      <c r="N13" s="11"/>
      <c r="O13" s="11"/>
      <c r="P13" s="11"/>
      <c r="Q13" s="11"/>
      <c r="R13" s="11"/>
      <c r="S13" s="11">
        <f>109+196+109+109</f>
        <v>523</v>
      </c>
      <c r="T13" s="11"/>
      <c r="U13" s="11">
        <f t="shared" ref="U13:U18" si="1">SUM(N13:T13)</f>
        <v>523</v>
      </c>
      <c r="V13"/>
      <c r="W13"/>
      <c r="X13" s="14"/>
      <c r="Y13" s="16" t="s">
        <v>98</v>
      </c>
      <c r="Z13" s="15" t="s">
        <v>74</v>
      </c>
      <c r="AA13" s="18">
        <v>45891</v>
      </c>
      <c r="AB13"/>
      <c r="AC13"/>
      <c r="AD13"/>
    </row>
    <row r="14" spans="1:30" s="5" customFormat="1" ht="30" customHeight="1" x14ac:dyDescent="0.25">
      <c r="A14" s="13" t="s">
        <v>101</v>
      </c>
      <c r="B14" s="4" t="s">
        <v>32</v>
      </c>
      <c r="C14" s="4" t="s">
        <v>32</v>
      </c>
      <c r="D14" s="5" t="s">
        <v>33</v>
      </c>
      <c r="E14" s="8" t="s">
        <v>34</v>
      </c>
      <c r="F14" s="6" t="s">
        <v>102</v>
      </c>
      <c r="G14" s="6" t="s">
        <v>103</v>
      </c>
      <c r="H14" s="6" t="s">
        <v>26</v>
      </c>
      <c r="I14" s="6" t="s">
        <v>18</v>
      </c>
      <c r="J14" s="9" t="s">
        <v>104</v>
      </c>
      <c r="K14" s="10" t="s">
        <v>22</v>
      </c>
      <c r="L14" s="10" t="s">
        <v>28</v>
      </c>
      <c r="M14" s="11">
        <v>695</v>
      </c>
      <c r="N14" s="11"/>
      <c r="O14" s="11"/>
      <c r="P14" s="11"/>
      <c r="Q14" s="11"/>
      <c r="R14" s="11"/>
      <c r="S14" s="11">
        <v>695</v>
      </c>
      <c r="T14" s="11"/>
      <c r="U14" s="11">
        <f t="shared" si="1"/>
        <v>695</v>
      </c>
      <c r="V14"/>
      <c r="W14"/>
      <c r="X14" s="14"/>
      <c r="Y14" s="16" t="s">
        <v>98</v>
      </c>
      <c r="Z14" s="15" t="s">
        <v>74</v>
      </c>
      <c r="AA14" s="18">
        <v>45922</v>
      </c>
      <c r="AB14"/>
      <c r="AC14"/>
      <c r="AD14"/>
    </row>
    <row r="15" spans="1:30" s="5" customFormat="1" ht="59.1" customHeight="1" x14ac:dyDescent="0.25">
      <c r="A15" s="13" t="s">
        <v>105</v>
      </c>
      <c r="B15" s="4" t="s">
        <v>37</v>
      </c>
      <c r="C15" s="4" t="s">
        <v>38</v>
      </c>
      <c r="D15" s="5" t="s">
        <v>106</v>
      </c>
      <c r="E15" s="5" t="s">
        <v>107</v>
      </c>
      <c r="F15" s="6" t="s">
        <v>102</v>
      </c>
      <c r="G15" s="6" t="s">
        <v>108</v>
      </c>
      <c r="H15" s="6" t="s">
        <v>26</v>
      </c>
      <c r="I15" s="6" t="s">
        <v>35</v>
      </c>
      <c r="J15" s="9" t="s">
        <v>109</v>
      </c>
      <c r="K15" s="10" t="s">
        <v>27</v>
      </c>
      <c r="L15" s="10" t="s">
        <v>28</v>
      </c>
      <c r="M15" s="11">
        <v>6089</v>
      </c>
      <c r="N15" s="11">
        <f>205+205+664+205+205+306+306+664</f>
        <v>2760</v>
      </c>
      <c r="O15" s="11">
        <f>950.16+700+500+200</f>
        <v>2350.16</v>
      </c>
      <c r="P15" s="11"/>
      <c r="Q15" s="11"/>
      <c r="R15" s="11"/>
      <c r="S15" s="11">
        <f>152+152+239+152+152+239+152</f>
        <v>1238</v>
      </c>
      <c r="T15" s="11"/>
      <c r="U15" s="11">
        <f t="shared" si="1"/>
        <v>6348.16</v>
      </c>
      <c r="V15" s="11">
        <f>M15-U15</f>
        <v>-259.15999999999985</v>
      </c>
      <c r="W15"/>
      <c r="X15" s="14">
        <v>45923</v>
      </c>
      <c r="Y15" s="17" t="s">
        <v>121</v>
      </c>
      <c r="Z15" s="15" t="s">
        <v>74</v>
      </c>
      <c r="AA15" s="18">
        <v>45922</v>
      </c>
      <c r="AB15"/>
      <c r="AC15"/>
      <c r="AD15"/>
    </row>
    <row r="16" spans="1:30" s="5" customFormat="1" ht="35.1" customHeight="1" x14ac:dyDescent="0.25">
      <c r="A16" s="13" t="s">
        <v>110</v>
      </c>
      <c r="B16" s="4" t="s">
        <v>32</v>
      </c>
      <c r="C16" s="4" t="s">
        <v>36</v>
      </c>
      <c r="D16" s="5" t="s">
        <v>42</v>
      </c>
      <c r="E16" s="8" t="s">
        <v>41</v>
      </c>
      <c r="F16" s="6" t="s">
        <v>111</v>
      </c>
      <c r="G16" s="6" t="s">
        <v>112</v>
      </c>
      <c r="H16" s="6" t="s">
        <v>26</v>
      </c>
      <c r="I16" s="6" t="s">
        <v>18</v>
      </c>
      <c r="J16" s="9" t="s">
        <v>113</v>
      </c>
      <c r="K16" s="10" t="s">
        <v>27</v>
      </c>
      <c r="L16" s="10" t="s">
        <v>28</v>
      </c>
      <c r="M16" s="11">
        <f>109*2</f>
        <v>218</v>
      </c>
      <c r="N16" s="11"/>
      <c r="O16" s="11"/>
      <c r="P16" s="11"/>
      <c r="Q16" s="11"/>
      <c r="R16" s="11"/>
      <c r="S16" s="11">
        <f>218+196+109</f>
        <v>523</v>
      </c>
      <c r="T16" s="11"/>
      <c r="U16" s="11">
        <f t="shared" si="1"/>
        <v>523</v>
      </c>
      <c r="V16"/>
      <c r="W16" s="11">
        <f>U16-M16</f>
        <v>305</v>
      </c>
      <c r="X16" s="14"/>
      <c r="Y16" s="5" t="s">
        <v>124</v>
      </c>
      <c r="Z16" s="17" t="s">
        <v>114</v>
      </c>
      <c r="AA16" s="18">
        <v>45898</v>
      </c>
      <c r="AB16"/>
      <c r="AC16"/>
      <c r="AD16"/>
    </row>
    <row r="17" spans="1:30" s="5" customFormat="1" ht="29.1" customHeight="1" x14ac:dyDescent="0.25">
      <c r="A17" s="13" t="s">
        <v>115</v>
      </c>
      <c r="B17" s="4" t="s">
        <v>32</v>
      </c>
      <c r="C17" s="4" t="s">
        <v>36</v>
      </c>
      <c r="D17" s="5" t="s">
        <v>116</v>
      </c>
      <c r="E17" s="8" t="s">
        <v>41</v>
      </c>
      <c r="F17" s="6" t="s">
        <v>111</v>
      </c>
      <c r="G17" s="6" t="s">
        <v>112</v>
      </c>
      <c r="H17" s="6" t="s">
        <v>26</v>
      </c>
      <c r="I17" s="6" t="s">
        <v>18</v>
      </c>
      <c r="J17" s="9" t="s">
        <v>117</v>
      </c>
      <c r="K17" s="10" t="s">
        <v>27</v>
      </c>
      <c r="L17" s="10" t="s">
        <v>28</v>
      </c>
      <c r="M17" s="11">
        <v>109</v>
      </c>
      <c r="N17" s="11"/>
      <c r="O17" s="11"/>
      <c r="P17" s="11"/>
      <c r="Q17" s="11"/>
      <c r="R17" s="11"/>
      <c r="S17" s="11">
        <f>109+305</f>
        <v>414</v>
      </c>
      <c r="T17" s="11"/>
      <c r="U17" s="11">
        <f t="shared" si="1"/>
        <v>414</v>
      </c>
      <c r="V17"/>
      <c r="W17" s="11">
        <f>U17-M17</f>
        <v>305</v>
      </c>
      <c r="X17" s="14"/>
      <c r="Y17" s="19" t="s">
        <v>123</v>
      </c>
      <c r="Z17" s="15" t="s">
        <v>74</v>
      </c>
      <c r="AA17" s="18">
        <v>45898</v>
      </c>
      <c r="AB17"/>
      <c r="AC17"/>
      <c r="AD17"/>
    </row>
    <row r="18" spans="1:30" s="5" customFormat="1" ht="32.25" customHeight="1" x14ac:dyDescent="0.25">
      <c r="A18" s="13" t="s">
        <v>118</v>
      </c>
      <c r="B18" s="4" t="s">
        <v>37</v>
      </c>
      <c r="C18" s="4" t="s">
        <v>38</v>
      </c>
      <c r="D18" s="5" t="s">
        <v>39</v>
      </c>
      <c r="E18" s="8" t="s">
        <v>40</v>
      </c>
      <c r="F18" s="6" t="s">
        <v>111</v>
      </c>
      <c r="G18" s="6" t="s">
        <v>112</v>
      </c>
      <c r="H18" s="6" t="s">
        <v>26</v>
      </c>
      <c r="I18" s="6" t="s">
        <v>35</v>
      </c>
      <c r="J18" s="9" t="s">
        <v>119</v>
      </c>
      <c r="K18" s="10" t="s">
        <v>27</v>
      </c>
      <c r="L18" s="10" t="s">
        <v>28</v>
      </c>
      <c r="M18" s="11">
        <v>4976</v>
      </c>
      <c r="N18" s="11">
        <f>1022+1328+410</f>
        <v>2760</v>
      </c>
      <c r="O18" s="11">
        <f>754+660.43+300</f>
        <v>1714.4299999999998</v>
      </c>
      <c r="P18" s="11"/>
      <c r="Q18" s="11"/>
      <c r="R18" s="11">
        <v>70</v>
      </c>
      <c r="S18" s="11">
        <v>414</v>
      </c>
      <c r="T18" s="11"/>
      <c r="U18" s="11">
        <f t="shared" si="1"/>
        <v>4958.43</v>
      </c>
      <c r="V18" s="11">
        <f>M18-U18</f>
        <v>17.569999999999709</v>
      </c>
      <c r="W18"/>
      <c r="X18" s="14">
        <v>45952</v>
      </c>
      <c r="Y18" s="17" t="s">
        <v>122</v>
      </c>
      <c r="Z18" s="15" t="s">
        <v>74</v>
      </c>
      <c r="AA18" s="18">
        <v>45903</v>
      </c>
      <c r="AB18"/>
      <c r="AC18"/>
      <c r="AD18"/>
    </row>
    <row r="19" spans="1:30" s="5" customFormat="1" ht="32.25" customHeight="1" x14ac:dyDescent="0.25">
      <c r="AA19"/>
      <c r="AB19"/>
      <c r="AC19"/>
      <c r="AD19"/>
    </row>
    <row r="20" spans="1:30" s="5" customFormat="1" ht="32.25" customHeight="1" x14ac:dyDescent="0.25">
      <c r="AA20"/>
      <c r="AB20"/>
      <c r="AC20"/>
      <c r="AD20"/>
    </row>
    <row r="22" spans="1:30" x14ac:dyDescent="0.25">
      <c r="G22" s="6"/>
    </row>
    <row r="23" spans="1:30" x14ac:dyDescent="0.25">
      <c r="G23" s="6"/>
    </row>
    <row r="24" spans="1:30" x14ac:dyDescent="0.25">
      <c r="G24" s="6"/>
    </row>
    <row r="25" spans="1:30" x14ac:dyDescent="0.25">
      <c r="G25" s="6"/>
    </row>
    <row r="26" spans="1:30" x14ac:dyDescent="0.25">
      <c r="G26" s="6"/>
    </row>
    <row r="27" spans="1:30" x14ac:dyDescent="0.25">
      <c r="G27" s="6"/>
    </row>
    <row r="28" spans="1:30" x14ac:dyDescent="0.25">
      <c r="G28" s="6"/>
    </row>
    <row r="29" spans="1:30" x14ac:dyDescent="0.25">
      <c r="G29" s="6"/>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María del Rosario Hernández Sahagún</dc:creator>
  <cp:lastModifiedBy>María del Rosario Hernández Sahagún</cp:lastModifiedBy>
  <dcterms:created xsi:type="dcterms:W3CDTF">2022-12-28T22:02:51Z</dcterms:created>
  <dcterms:modified xsi:type="dcterms:W3CDTF">2026-05-12T15:55:40Z</dcterms:modified>
</cp:coreProperties>
</file>