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183F4C37-8DEF-45B9-82BD-9933CE9FD014}" xr6:coauthVersionLast="47" xr6:coauthVersionMax="47" xr10:uidLastSave="{00000000-0000-0000-0000-000000000000}"/>
  <bookViews>
    <workbookView xWindow="2220" yWindow="420" windowWidth="13770" windowHeight="148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P13" i="1"/>
  <c r="O13" i="1"/>
  <c r="N13" i="1"/>
  <c r="P12" i="1"/>
  <c r="V12" i="1" s="1"/>
  <c r="R11" i="1"/>
  <c r="V11" i="1" s="1"/>
  <c r="W11" i="1" s="1"/>
  <c r="S10" i="1"/>
  <c r="V10" i="1" s="1"/>
  <c r="W10" i="1" s="1"/>
  <c r="T9" i="1"/>
  <c r="P9" i="1"/>
  <c r="O9" i="1"/>
  <c r="N9" i="1"/>
  <c r="T8" i="1"/>
  <c r="V8" i="1" s="1"/>
  <c r="W8" i="1" s="1"/>
  <c r="T7" i="1"/>
  <c r="V7" i="1" s="1"/>
  <c r="W7" i="1" s="1"/>
  <c r="P6" i="1"/>
  <c r="O6" i="1"/>
  <c r="V6" i="1" s="1"/>
  <c r="N6" i="1"/>
  <c r="V5" i="1"/>
  <c r="X5" i="1" s="1"/>
  <c r="T4" i="1"/>
  <c r="O4" i="1"/>
  <c r="V4" i="1" s="1"/>
  <c r="W4" i="1" s="1"/>
  <c r="V3" i="1"/>
  <c r="W3" i="1" s="1"/>
  <c r="V2" i="1"/>
  <c r="W2" i="1" s="1"/>
  <c r="V9" i="1" l="1"/>
  <c r="W9" i="1" s="1"/>
  <c r="V13" i="1"/>
  <c r="W13" i="1" s="1"/>
  <c r="W6" i="1"/>
</calcChain>
</file>

<file path=xl/sharedStrings.xml><?xml version="1.0" encoding="utf-8"?>
<sst xmlns="http://schemas.openxmlformats.org/spreadsheetml/2006/main" count="173" uniqueCount="96">
  <si>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</si>
  <si>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</si>
  <si>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</si>
  <si>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</si>
  <si>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</si>
  <si>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</si>
  <si>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</si>
  <si>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</si>
  <si>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</si>
  <si>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</si>
  <si>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</si>
  <si>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</si>
  <si>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</si>
  <si>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</si>
  <si>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</si>
  <si>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</si>
  <si>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</si>
  <si>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</si>
  <si>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</si>
  <si>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</si>
  <si>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</si>
  <si>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</si>
  <si>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</si>
  <si>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</si>
  <si>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</si>
  <si>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</si>
  <si>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</si>
  <si>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PAGARE</t>
  </si>
  <si>
    <t>TRANSF</t>
  </si>
  <si>
    <t>PROGRAMAS</t>
  </si>
  <si>
    <t>TRABAJO SOCIAL</t>
  </si>
  <si>
    <t>PROFESIONISTA ESPECIALIZADO T. SOCIAL</t>
  </si>
  <si>
    <t>DIRECCION</t>
  </si>
  <si>
    <t xml:space="preserve">ZAIRA LILIBTH CASTILLON ROSALES </t>
  </si>
  <si>
    <t>DIRECTORA</t>
  </si>
  <si>
    <t>ALIMENTOS, COMBUSTIBLE Y PEAJES</t>
  </si>
  <si>
    <t xml:space="preserve">DELEG INST DE LA PPNNA        </t>
  </si>
  <si>
    <t>ADMINISTRATIVA</t>
  </si>
  <si>
    <t>CONTROL Y MTTO VEHICULOS OFICIALES</t>
  </si>
  <si>
    <t>JOSE LUCAS ESCOBAR GARCIA</t>
  </si>
  <si>
    <t>CHOFER</t>
  </si>
  <si>
    <t>PROFESIONISTA ESPECIALIZADO C PSICOLOGO</t>
  </si>
  <si>
    <t>KHIABETH VALDIVIA ROBLES</t>
  </si>
  <si>
    <t>BRENDA ROXANA JOYA JOYA</t>
  </si>
  <si>
    <t>SARA ABB-HADASSA REYNA ZAMORA</t>
  </si>
  <si>
    <t>Fray Alcalde # 1220, Piso 1, Col. MirafloreSs</t>
  </si>
  <si>
    <t>ALIMENTOS, TRANSP. INT Y AUTOBUS</t>
  </si>
  <si>
    <t>ENTREGA DE DOCUMENTACION DE PROYECTO 10</t>
  </si>
  <si>
    <t>PROFESIONISTA ESPECIALIZADO C ABOGADO</t>
  </si>
  <si>
    <t>ADMINISTRACION</t>
  </si>
  <si>
    <t>CENTRO ASISTENCIAL FORTALEZA DE VIDA</t>
  </si>
  <si>
    <t xml:space="preserve">TRASLADO DE  MENOR PARA INGRESO A CENTRO ASISTENCIAL </t>
  </si>
  <si>
    <t xml:space="preserve">TRASLADO DE  PERSONAL DE PPNNA  Y MENOR PARA INGRESO A CENTRO ASISTENCIAL </t>
  </si>
  <si>
    <t>°099</t>
  </si>
  <si>
    <t>ALEJANDRA ABUNADER LIZARRAGA</t>
  </si>
  <si>
    <t>MARTES 09 SEPTIEMBRE 2025</t>
  </si>
  <si>
    <t>3 (01 PSIC. / 02 MENORES)</t>
  </si>
  <si>
    <t>°100</t>
  </si>
  <si>
    <t>MARIBEL SOLTERO GARCIA</t>
  </si>
  <si>
    <t>FORMADOR INFANTIL</t>
  </si>
  <si>
    <t>°101</t>
  </si>
  <si>
    <t>CARLOS HERNANDEZ RODRIGUEZ</t>
  </si>
  <si>
    <t>COORDINADORA DE AREA</t>
  </si>
  <si>
    <t>SN</t>
  </si>
  <si>
    <t>PALOMA ISAURA DIAZ IGNACIO</t>
  </si>
  <si>
    <t>DOMINGO 07 SEPTIEMBRE</t>
  </si>
  <si>
    <t>TRASLADO Y ACOMPAÑAMIENTO DE 02 MENORES</t>
  </si>
  <si>
    <t>TRASLADO DE  PERSONAL DE PPNNA  Y 02 MENORS A CENTRO ASISTENCIAL  CASME</t>
  </si>
  <si>
    <t>4 (01 ABO/1 PSIC / 02 MENORES)</t>
  </si>
  <si>
    <t>TRASLADOD E PERSONAL</t>
  </si>
  <si>
    <t>°102</t>
  </si>
  <si>
    <t>FABIOLA MORAN JIMENEZ</t>
  </si>
  <si>
    <t>JUEVES 11 Y VIERNES 12 SEPTIEMBRE 2025</t>
  </si>
  <si>
    <t>SEGUIMIENTOS</t>
  </si>
  <si>
    <t>ALIMENTOS Y HOSPEDAJE</t>
  </si>
  <si>
    <t>VISITA A CENTROS ASISTENCIALES PARA SEGUIMIENTOS</t>
  </si>
  <si>
    <t>TRANSF. 03/10/2025</t>
  </si>
  <si>
    <t>°103</t>
  </si>
  <si>
    <t>°104</t>
  </si>
  <si>
    <t xml:space="preserve">TRASLADO DE PERSONAL PPNNA </t>
  </si>
  <si>
    <t>ALIMENTOS, HOSPEDAJE, COMBUSTIBLE Y PEAJES</t>
  </si>
  <si>
    <t>TRASLADO DE PERSONAL PPNNA VISITA A CENTROS ASISTENCIALES PARA SEGUIMIENTOS</t>
  </si>
  <si>
    <t>°105</t>
  </si>
  <si>
    <t>LUNES 15 SEPTIEMBRE 2025</t>
  </si>
  <si>
    <t>°106</t>
  </si>
  <si>
    <t>PATRICIA ABOITE HIGUERA</t>
  </si>
  <si>
    <t>°107</t>
  </si>
  <si>
    <t>MIERCOLES 17 SEPTIEMBRE 2025</t>
  </si>
  <si>
    <t>Av. de las Américas 833, Italia Providencia, 44656 Guadalajara, Jal.</t>
  </si>
  <si>
    <t>ALIMENTOS,  COMBUSTIBLE Y PEAJES</t>
  </si>
  <si>
    <t>ASISTENCIA A CITA EN EL SAT</t>
  </si>
  <si>
    <t>°108</t>
  </si>
  <si>
    <t>MIERCOLES 24 SEPTIEMBRE 2025</t>
  </si>
  <si>
    <t>PRIV. EMILIANO ZAPATA #27-3 COL. SAN FCO</t>
  </si>
  <si>
    <t>TESISTAN, JAL</t>
  </si>
  <si>
    <t>TRASLADO DE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</si>
</sst>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4" fontId="5" fillId="0" borderId="0" xfId="0" applyNumberFormat="1" applyFont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workbookViewId="0">
      <pane ySplit="1" topLeftCell="A2" activePane="bottomLeft" state="frozen"/>
      <selection pane="bottomLeft" activeCell="D6" sqref="D6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</cols>
  <sheetData>
    <row r="1" spans="1:36" s="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36" ht="45" x14ac:dyDescent="0.25">
      <c r="A2" s="9" t="s">
        <v>53</v>
      </c>
      <c r="B2" s="14" t="s">
        <v>32</v>
      </c>
      <c r="C2" s="14" t="s">
        <v>36</v>
      </c>
      <c r="D2" s="14" t="s">
        <v>54</v>
      </c>
      <c r="E2" s="14" t="s">
        <v>41</v>
      </c>
      <c r="F2" t="s">
        <v>55</v>
      </c>
      <c r="G2" s="7" t="s">
        <v>50</v>
      </c>
      <c r="H2" s="7" t="s">
        <v>26</v>
      </c>
      <c r="I2" s="7" t="s">
        <v>18</v>
      </c>
      <c r="J2" s="12" t="s">
        <v>51</v>
      </c>
      <c r="K2" s="7" t="s">
        <v>56</v>
      </c>
      <c r="L2" s="11" t="s">
        <v>27</v>
      </c>
      <c r="M2" s="11" t="s">
        <v>28</v>
      </c>
      <c r="N2" s="8">
        <v>1242</v>
      </c>
      <c r="O2" s="8"/>
      <c r="P2" s="8"/>
      <c r="Q2" s="8"/>
      <c r="R2" s="8"/>
      <c r="S2" s="8"/>
      <c r="T2" s="8">
        <v>915</v>
      </c>
      <c r="U2" s="8"/>
      <c r="V2" s="8">
        <f t="shared" ref="V2:V8" si="0">SUM(O2:U2)</f>
        <v>915</v>
      </c>
      <c r="W2" s="8">
        <f>N2-V2</f>
        <v>327</v>
      </c>
      <c r="Y2" s="10">
        <v>45923</v>
      </c>
      <c r="Z2" s="16">
        <v>45910</v>
      </c>
    </row>
    <row r="3" spans="1:36" ht="45" x14ac:dyDescent="0.25">
      <c r="A3" s="9" t="s">
        <v>57</v>
      </c>
      <c r="B3" s="14" t="s">
        <v>32</v>
      </c>
      <c r="C3" s="14" t="s">
        <v>36</v>
      </c>
      <c r="D3" s="14" t="s">
        <v>58</v>
      </c>
      <c r="E3" s="14" t="s">
        <v>59</v>
      </c>
      <c r="F3" t="s">
        <v>55</v>
      </c>
      <c r="G3" s="7" t="s">
        <v>50</v>
      </c>
      <c r="H3" s="7" t="s">
        <v>26</v>
      </c>
      <c r="I3" s="7" t="s">
        <v>18</v>
      </c>
      <c r="J3" s="12" t="s">
        <v>51</v>
      </c>
      <c r="K3" s="7">
        <v>1</v>
      </c>
      <c r="L3" s="11" t="s">
        <v>27</v>
      </c>
      <c r="M3" s="11" t="s">
        <v>28</v>
      </c>
      <c r="N3" s="8">
        <v>414</v>
      </c>
      <c r="O3" s="8"/>
      <c r="P3" s="8"/>
      <c r="Q3" s="8"/>
      <c r="R3" s="8"/>
      <c r="S3" s="8"/>
      <c r="T3" s="8">
        <v>305</v>
      </c>
      <c r="U3" s="8"/>
      <c r="V3" s="8">
        <f t="shared" si="0"/>
        <v>305</v>
      </c>
      <c r="W3" s="8">
        <f>N3-V3</f>
        <v>109</v>
      </c>
      <c r="Y3" s="10">
        <v>45923</v>
      </c>
      <c r="Z3" s="16">
        <v>45911</v>
      </c>
    </row>
    <row r="4" spans="1:36" ht="45" x14ac:dyDescent="0.25">
      <c r="A4" s="13" t="s">
        <v>60</v>
      </c>
      <c r="B4" s="14" t="s">
        <v>37</v>
      </c>
      <c r="C4" s="14" t="s">
        <v>49</v>
      </c>
      <c r="D4" s="14" t="s">
        <v>61</v>
      </c>
      <c r="E4" s="14" t="s">
        <v>62</v>
      </c>
      <c r="F4" s="14" t="s">
        <v>55</v>
      </c>
      <c r="G4" s="7" t="s">
        <v>50</v>
      </c>
      <c r="H4" s="7" t="s">
        <v>26</v>
      </c>
      <c r="I4" s="7" t="s">
        <v>35</v>
      </c>
      <c r="J4" s="12" t="s">
        <v>52</v>
      </c>
      <c r="K4" s="7">
        <v>1</v>
      </c>
      <c r="L4" s="6" t="s">
        <v>27</v>
      </c>
      <c r="M4" s="6" t="s">
        <v>28</v>
      </c>
      <c r="N4" s="8">
        <v>5281</v>
      </c>
      <c r="O4" s="8">
        <f>1022+1328+410</f>
        <v>2760</v>
      </c>
      <c r="P4" s="8">
        <v>1650.1</v>
      </c>
      <c r="Q4" s="8"/>
      <c r="R4" s="8"/>
      <c r="S4" s="8"/>
      <c r="T4" s="8">
        <f>109+196</f>
        <v>305</v>
      </c>
      <c r="U4" s="8"/>
      <c r="V4" s="8">
        <f t="shared" si="0"/>
        <v>4715.1000000000004</v>
      </c>
      <c r="W4" s="8">
        <f>N4-V4</f>
        <v>565.89999999999964</v>
      </c>
      <c r="X4" s="14"/>
      <c r="Y4" s="10">
        <v>45973</v>
      </c>
      <c r="Z4" s="16">
        <v>45930</v>
      </c>
    </row>
    <row r="5" spans="1:36" ht="89.25" customHeight="1" x14ac:dyDescent="0.25">
      <c r="A5" s="9" t="s">
        <v>63</v>
      </c>
      <c r="B5" s="14" t="s">
        <v>32</v>
      </c>
      <c r="C5" s="14" t="s">
        <v>36</v>
      </c>
      <c r="D5" s="14" t="s">
        <v>64</v>
      </c>
      <c r="E5" s="14" t="s">
        <v>48</v>
      </c>
      <c r="F5" t="s">
        <v>65</v>
      </c>
      <c r="G5" s="7" t="s">
        <v>66</v>
      </c>
      <c r="H5" s="7" t="s">
        <v>26</v>
      </c>
      <c r="I5" s="7" t="s">
        <v>18</v>
      </c>
      <c r="J5" s="12" t="s">
        <v>67</v>
      </c>
      <c r="K5" s="7" t="s">
        <v>68</v>
      </c>
      <c r="L5" s="11" t="s">
        <v>27</v>
      </c>
      <c r="M5" s="11" t="s">
        <v>28</v>
      </c>
      <c r="N5" s="8">
        <v>1046</v>
      </c>
      <c r="O5" s="8"/>
      <c r="P5" s="8"/>
      <c r="Q5" s="8"/>
      <c r="R5" s="8"/>
      <c r="S5" s="8"/>
      <c r="T5" s="8">
        <v>1046</v>
      </c>
      <c r="U5" s="8"/>
      <c r="V5" s="8">
        <f t="shared" si="0"/>
        <v>1046</v>
      </c>
      <c r="W5" s="8"/>
      <c r="X5" s="8">
        <f>V5-828</f>
        <v>218</v>
      </c>
      <c r="Y5" s="10">
        <v>45926</v>
      </c>
      <c r="Z5" s="16">
        <v>45930</v>
      </c>
    </row>
    <row r="6" spans="1:36" ht="109.5" customHeight="1" x14ac:dyDescent="0.25">
      <c r="A6" s="9" t="s">
        <v>63</v>
      </c>
      <c r="B6" s="14" t="s">
        <v>37</v>
      </c>
      <c r="C6" s="14" t="s">
        <v>38</v>
      </c>
      <c r="D6" s="14" t="s">
        <v>39</v>
      </c>
      <c r="E6" s="14" t="s">
        <v>40</v>
      </c>
      <c r="F6" t="s">
        <v>65</v>
      </c>
      <c r="G6" s="7" t="s">
        <v>69</v>
      </c>
      <c r="H6" s="7" t="s">
        <v>26</v>
      </c>
      <c r="I6" s="7" t="s">
        <v>35</v>
      </c>
      <c r="J6" s="12" t="s">
        <v>67</v>
      </c>
      <c r="K6" s="7">
        <v>1</v>
      </c>
      <c r="L6" s="11" t="s">
        <v>27</v>
      </c>
      <c r="M6" s="11" t="s">
        <v>28</v>
      </c>
      <c r="N6" s="8">
        <f>5500+414</f>
        <v>5914</v>
      </c>
      <c r="O6" s="8">
        <f>1328+1022+410</f>
        <v>2760</v>
      </c>
      <c r="P6" s="8">
        <f>500+245.16+686.57</f>
        <v>1431.73</v>
      </c>
      <c r="Q6" s="8"/>
      <c r="R6" s="8"/>
      <c r="S6" s="8"/>
      <c r="T6" s="8">
        <v>414</v>
      </c>
      <c r="U6" s="8">
        <v>656.66</v>
      </c>
      <c r="V6" s="8">
        <f t="shared" si="0"/>
        <v>5262.3899999999994</v>
      </c>
      <c r="W6" s="8">
        <f t="shared" ref="W6:W8" si="1">N6-V6</f>
        <v>651.61000000000058</v>
      </c>
      <c r="X6" s="15"/>
      <c r="Y6" s="10">
        <v>45952</v>
      </c>
      <c r="Z6" s="16">
        <v>45930</v>
      </c>
    </row>
    <row r="7" spans="1:36" ht="86.25" customHeight="1" x14ac:dyDescent="0.25">
      <c r="A7" s="9" t="s">
        <v>70</v>
      </c>
      <c r="B7" s="14" t="s">
        <v>32</v>
      </c>
      <c r="C7" s="14" t="s">
        <v>36</v>
      </c>
      <c r="D7" s="14" t="s">
        <v>71</v>
      </c>
      <c r="E7" s="14" t="s">
        <v>31</v>
      </c>
      <c r="F7" t="s">
        <v>72</v>
      </c>
      <c r="G7" s="7" t="s">
        <v>73</v>
      </c>
      <c r="H7" s="7" t="s">
        <v>26</v>
      </c>
      <c r="I7" s="7" t="s">
        <v>74</v>
      </c>
      <c r="J7" s="12" t="s">
        <v>75</v>
      </c>
      <c r="K7" s="7">
        <v>1</v>
      </c>
      <c r="L7" s="11" t="s">
        <v>27</v>
      </c>
      <c r="M7" s="11" t="s">
        <v>28</v>
      </c>
      <c r="N7" s="8">
        <v>1613</v>
      </c>
      <c r="O7" s="8"/>
      <c r="P7" s="8"/>
      <c r="Q7" s="8"/>
      <c r="R7" s="8"/>
      <c r="S7" s="8"/>
      <c r="T7" s="8">
        <f>414*2</f>
        <v>828</v>
      </c>
      <c r="U7" s="8">
        <v>656.66</v>
      </c>
      <c r="V7" s="8">
        <f t="shared" si="0"/>
        <v>1484.6599999999999</v>
      </c>
      <c r="W7" s="8">
        <f t="shared" si="1"/>
        <v>128.34000000000015</v>
      </c>
      <c r="Y7" s="10" t="s">
        <v>76</v>
      </c>
      <c r="Z7" s="16">
        <v>45922</v>
      </c>
      <c r="AA7" s="14"/>
    </row>
    <row r="8" spans="1:36" ht="33.75" x14ac:dyDescent="0.25">
      <c r="A8" s="9" t="s">
        <v>77</v>
      </c>
      <c r="B8" s="14" t="s">
        <v>32</v>
      </c>
      <c r="C8" s="14" t="s">
        <v>36</v>
      </c>
      <c r="D8" s="14" t="s">
        <v>42</v>
      </c>
      <c r="E8" s="14" t="s">
        <v>41</v>
      </c>
      <c r="F8" t="s">
        <v>72</v>
      </c>
      <c r="G8" s="7" t="s">
        <v>73</v>
      </c>
      <c r="H8" s="7" t="s">
        <v>26</v>
      </c>
      <c r="I8" s="7" t="s">
        <v>74</v>
      </c>
      <c r="J8" s="12" t="s">
        <v>75</v>
      </c>
      <c r="K8" s="7">
        <v>1</v>
      </c>
      <c r="L8" s="11" t="s">
        <v>27</v>
      </c>
      <c r="M8" s="11" t="s">
        <v>28</v>
      </c>
      <c r="N8" s="8">
        <v>1613</v>
      </c>
      <c r="O8" s="8"/>
      <c r="P8" s="8"/>
      <c r="Q8" s="8"/>
      <c r="R8" s="8"/>
      <c r="S8" s="8"/>
      <c r="T8" s="8">
        <f>414*2</f>
        <v>828</v>
      </c>
      <c r="U8" s="8">
        <v>656.66</v>
      </c>
      <c r="V8" s="8">
        <f t="shared" si="0"/>
        <v>1484.6599999999999</v>
      </c>
      <c r="W8" s="8">
        <f t="shared" si="1"/>
        <v>128.34000000000015</v>
      </c>
      <c r="Y8" s="10">
        <v>45932</v>
      </c>
      <c r="Z8" s="16">
        <v>45922</v>
      </c>
    </row>
    <row r="9" spans="1:36" ht="45" x14ac:dyDescent="0.25">
      <c r="A9" s="9" t="s">
        <v>78</v>
      </c>
      <c r="B9" s="14" t="s">
        <v>37</v>
      </c>
      <c r="C9" s="14" t="s">
        <v>38</v>
      </c>
      <c r="D9" s="14" t="s">
        <v>39</v>
      </c>
      <c r="E9" s="14" t="s">
        <v>40</v>
      </c>
      <c r="F9" t="s">
        <v>72</v>
      </c>
      <c r="G9" s="7" t="s">
        <v>79</v>
      </c>
      <c r="H9" s="7" t="s">
        <v>26</v>
      </c>
      <c r="I9" s="7" t="s">
        <v>80</v>
      </c>
      <c r="J9" s="7" t="s">
        <v>81</v>
      </c>
      <c r="K9" s="7">
        <v>1</v>
      </c>
      <c r="L9" s="11" t="s">
        <v>27</v>
      </c>
      <c r="M9" s="11" t="s">
        <v>28</v>
      </c>
      <c r="N9" s="8">
        <f>7136.68+2000</f>
        <v>9136.68</v>
      </c>
      <c r="O9" s="8">
        <f>410+1328+1139</f>
        <v>2877</v>
      </c>
      <c r="P9" s="8">
        <f>1186.02+1404.93+1380.99</f>
        <v>3971.9399999999996</v>
      </c>
      <c r="Q9" s="8"/>
      <c r="R9" s="8"/>
      <c r="S9" s="8">
        <v>25</v>
      </c>
      <c r="T9" s="8">
        <f>414*2</f>
        <v>828</v>
      </c>
      <c r="U9" s="8">
        <v>656.66</v>
      </c>
      <c r="V9" s="8">
        <f>SUM(O9:U9)</f>
        <v>8358.6</v>
      </c>
      <c r="W9" s="8">
        <f>N9-V9</f>
        <v>778.07999999999993</v>
      </c>
      <c r="Y9" s="10">
        <v>45952</v>
      </c>
      <c r="Z9" s="16">
        <v>45930</v>
      </c>
    </row>
    <row r="10" spans="1:36" s="4" customFormat="1" ht="32.25" customHeight="1" x14ac:dyDescent="0.25">
      <c r="A10" s="9" t="s">
        <v>82</v>
      </c>
      <c r="B10" s="14" t="s">
        <v>29</v>
      </c>
      <c r="C10" s="14" t="s">
        <v>30</v>
      </c>
      <c r="D10" s="14" t="s">
        <v>44</v>
      </c>
      <c r="E10" s="14" t="s">
        <v>31</v>
      </c>
      <c r="F10" t="s">
        <v>83</v>
      </c>
      <c r="G10" s="7" t="s">
        <v>45</v>
      </c>
      <c r="H10" s="7" t="s">
        <v>26</v>
      </c>
      <c r="I10" s="7" t="s">
        <v>46</v>
      </c>
      <c r="J10" s="12" t="s">
        <v>47</v>
      </c>
      <c r="K10" s="7">
        <v>1</v>
      </c>
      <c r="L10" s="11" t="s">
        <v>27</v>
      </c>
      <c r="M10" s="11" t="s">
        <v>28</v>
      </c>
      <c r="N10" s="8">
        <v>2608</v>
      </c>
      <c r="O10" s="8"/>
      <c r="P10" s="8"/>
      <c r="Q10" s="8"/>
      <c r="R10" s="8">
        <v>1358</v>
      </c>
      <c r="S10" s="8">
        <f>106.51+95.59+166.13+123.1+70.15</f>
        <v>561.48</v>
      </c>
      <c r="T10" s="8">
        <v>414</v>
      </c>
      <c r="U10" s="8"/>
      <c r="V10" s="8">
        <f t="shared" ref="V10:V12" si="2">SUM(O10:U10)</f>
        <v>2333.48</v>
      </c>
      <c r="W10" s="8">
        <f t="shared" ref="W10:W11" si="3">N10-V10</f>
        <v>274.52</v>
      </c>
      <c r="X10"/>
      <c r="Y10" s="10">
        <v>45923</v>
      </c>
      <c r="Z10" s="16">
        <v>45930</v>
      </c>
      <c r="AA10"/>
      <c r="AB10"/>
      <c r="AC10"/>
      <c r="AD10"/>
      <c r="AE10"/>
      <c r="AF10"/>
      <c r="AG10"/>
      <c r="AH10"/>
      <c r="AI10"/>
      <c r="AJ10"/>
    </row>
    <row r="11" spans="1:36" s="4" customFormat="1" ht="32.25" customHeight="1" x14ac:dyDescent="0.25">
      <c r="A11" s="9" t="s">
        <v>84</v>
      </c>
      <c r="B11" s="14" t="s">
        <v>29</v>
      </c>
      <c r="C11" s="14" t="s">
        <v>30</v>
      </c>
      <c r="D11" s="14" t="s">
        <v>85</v>
      </c>
      <c r="E11" s="14" t="s">
        <v>31</v>
      </c>
      <c r="F11" t="s">
        <v>83</v>
      </c>
      <c r="G11" s="7" t="s">
        <v>45</v>
      </c>
      <c r="H11" s="7" t="s">
        <v>26</v>
      </c>
      <c r="I11" s="7" t="s">
        <v>46</v>
      </c>
      <c r="J11" s="12" t="s">
        <v>47</v>
      </c>
      <c r="K11" s="7">
        <v>1</v>
      </c>
      <c r="L11" s="11" t="s">
        <v>27</v>
      </c>
      <c r="M11" s="11" t="s">
        <v>28</v>
      </c>
      <c r="N11" s="8">
        <v>2608</v>
      </c>
      <c r="O11" s="8"/>
      <c r="P11" s="8"/>
      <c r="Q11" s="8"/>
      <c r="R11" s="8">
        <f>453+905</f>
        <v>1358</v>
      </c>
      <c r="S11" s="8">
        <v>209.96</v>
      </c>
      <c r="T11" s="8">
        <v>414</v>
      </c>
      <c r="U11" s="8"/>
      <c r="V11" s="8">
        <f t="shared" si="2"/>
        <v>1981.96</v>
      </c>
      <c r="W11" s="8">
        <f t="shared" si="3"/>
        <v>626.04</v>
      </c>
      <c r="X11"/>
      <c r="Y11" s="10">
        <v>45932</v>
      </c>
      <c r="Z11" s="16">
        <v>45930</v>
      </c>
      <c r="AA11"/>
      <c r="AB11"/>
      <c r="AC11"/>
      <c r="AD11"/>
      <c r="AE11"/>
      <c r="AF11"/>
      <c r="AG11"/>
      <c r="AH11"/>
      <c r="AI11"/>
      <c r="AJ11"/>
    </row>
    <row r="12" spans="1:36" s="4" customFormat="1" ht="32.25" customHeight="1" x14ac:dyDescent="0.25">
      <c r="A12" s="9" t="s">
        <v>86</v>
      </c>
      <c r="B12" s="14" t="s">
        <v>32</v>
      </c>
      <c r="C12" s="14" t="s">
        <v>32</v>
      </c>
      <c r="D12" s="14" t="s">
        <v>33</v>
      </c>
      <c r="E12" s="14" t="s">
        <v>34</v>
      </c>
      <c r="F12" s="7" t="s">
        <v>87</v>
      </c>
      <c r="G12" s="7" t="s">
        <v>88</v>
      </c>
      <c r="H12" s="6" t="s">
        <v>32</v>
      </c>
      <c r="I12" s="7" t="s">
        <v>89</v>
      </c>
      <c r="J12" s="12" t="s">
        <v>90</v>
      </c>
      <c r="K12" s="7">
        <v>1</v>
      </c>
      <c r="L12" s="11" t="s">
        <v>22</v>
      </c>
      <c r="M12" s="11" t="s">
        <v>28</v>
      </c>
      <c r="N12" s="8">
        <v>5238.8500000000004</v>
      </c>
      <c r="O12" s="8">
        <v>2760</v>
      </c>
      <c r="P12" s="8">
        <f>1108.15+827.83</f>
        <v>1935.98</v>
      </c>
      <c r="Q12" s="8"/>
      <c r="R12" s="8"/>
      <c r="S12" s="8"/>
      <c r="T12" s="8">
        <v>543</v>
      </c>
      <c r="U12" s="8"/>
      <c r="V12" s="8">
        <f t="shared" si="2"/>
        <v>5238.9799999999996</v>
      </c>
      <c r="W12" s="8"/>
      <c r="X12"/>
      <c r="Y12"/>
      <c r="Z12" s="16">
        <v>45932</v>
      </c>
      <c r="AA12"/>
      <c r="AB12"/>
      <c r="AC12"/>
      <c r="AD12"/>
      <c r="AE12"/>
      <c r="AF12"/>
      <c r="AG12"/>
      <c r="AH12"/>
      <c r="AI12"/>
      <c r="AJ12"/>
    </row>
    <row r="13" spans="1:36" s="4" customFormat="1" ht="32.25" customHeight="1" x14ac:dyDescent="0.25">
      <c r="A13" s="13" t="s">
        <v>91</v>
      </c>
      <c r="B13" s="14" t="s">
        <v>32</v>
      </c>
      <c r="C13" s="14" t="s">
        <v>29</v>
      </c>
      <c r="D13" s="14" t="s">
        <v>43</v>
      </c>
      <c r="E13" s="14" t="s">
        <v>31</v>
      </c>
      <c r="F13" t="s">
        <v>92</v>
      </c>
      <c r="G13" s="7" t="s">
        <v>93</v>
      </c>
      <c r="H13" s="7" t="s">
        <v>94</v>
      </c>
      <c r="I13" s="7" t="s">
        <v>18</v>
      </c>
      <c r="J13" s="12" t="s">
        <v>95</v>
      </c>
      <c r="K13" s="7">
        <v>1</v>
      </c>
      <c r="L13" s="11" t="s">
        <v>27</v>
      </c>
      <c r="M13" s="11" t="s">
        <v>28</v>
      </c>
      <c r="N13" s="8">
        <f>501+5182</f>
        <v>5683</v>
      </c>
      <c r="O13" s="8">
        <f>420+205+306+205+205+306+664+205</f>
        <v>2516</v>
      </c>
      <c r="P13" s="8">
        <f>1589.49+500</f>
        <v>2089.4899999999998</v>
      </c>
      <c r="Q13" s="8"/>
      <c r="R13" s="8"/>
      <c r="S13" s="8"/>
      <c r="T13" s="8">
        <f>588+218</f>
        <v>806</v>
      </c>
      <c r="U13" s="8"/>
      <c r="V13" s="8">
        <f>SUM(O13:U13)</f>
        <v>5411.49</v>
      </c>
      <c r="W13" s="8">
        <f>N13-V13</f>
        <v>271.51000000000022</v>
      </c>
      <c r="X13"/>
      <c r="Y13" s="10">
        <v>45932</v>
      </c>
      <c r="Z13" s="16">
        <v>45930</v>
      </c>
      <c r="AA13"/>
      <c r="AB13"/>
      <c r="AC13"/>
      <c r="AD13"/>
      <c r="AE13"/>
      <c r="AF13"/>
      <c r="AG13"/>
      <c r="AH13"/>
      <c r="AI13"/>
      <c r="AJ13"/>
    </row>
    <row r="14" spans="1:36" s="4" customFormat="1" ht="32.2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4" customFormat="1" ht="32.25" customHeight="1" x14ac:dyDescent="0.25">
      <c r="AA15"/>
      <c r="AB15"/>
      <c r="AC15"/>
      <c r="AD15"/>
      <c r="AE15"/>
      <c r="AF15"/>
      <c r="AG15"/>
      <c r="AH15"/>
      <c r="AI15"/>
      <c r="AJ15"/>
    </row>
    <row r="16" spans="1:36" s="4" customFormat="1" ht="32.25" customHeight="1" x14ac:dyDescent="0.25">
      <c r="AA16"/>
      <c r="AB16"/>
      <c r="AC16"/>
      <c r="AD16"/>
      <c r="AE16"/>
      <c r="AF16"/>
      <c r="AG16"/>
      <c r="AH16"/>
      <c r="AI16"/>
      <c r="AJ16"/>
    </row>
    <row r="17" spans="1:36" s="4" customFormat="1" ht="32.25" customHeight="1" x14ac:dyDescent="0.25">
      <c r="AA17"/>
      <c r="AB17"/>
      <c r="AC17"/>
      <c r="AD17"/>
      <c r="AE17"/>
      <c r="AF17"/>
      <c r="AG17"/>
      <c r="AH17"/>
      <c r="AI17"/>
      <c r="AJ17"/>
    </row>
    <row r="18" spans="1:36" s="4" customFormat="1" ht="32.2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4" customFormat="1" ht="32.25" customHeight="1" x14ac:dyDescent="0.25">
      <c r="AA19"/>
      <c r="AB19"/>
      <c r="AC19"/>
      <c r="AD19"/>
      <c r="AE19"/>
      <c r="AF19"/>
      <c r="AG19"/>
      <c r="AH19"/>
      <c r="AI19"/>
      <c r="AJ19"/>
    </row>
    <row r="20" spans="1:36" s="4" customFormat="1" ht="32.25" customHeight="1" x14ac:dyDescent="0.25">
      <c r="AA20"/>
      <c r="AB20"/>
      <c r="AC20"/>
      <c r="AD20"/>
      <c r="AE20"/>
      <c r="AF20"/>
      <c r="AG20"/>
      <c r="AH20"/>
      <c r="AI20"/>
      <c r="AJ20"/>
    </row>
    <row r="22" spans="1:36" x14ac:dyDescent="0.25">
      <c r="G22" s="7"/>
    </row>
    <row r="23" spans="1:36" x14ac:dyDescent="0.25">
      <c r="G23" s="7"/>
    </row>
    <row r="24" spans="1:36" x14ac:dyDescent="0.25">
      <c r="G24" s="7"/>
    </row>
    <row r="25" spans="1:36" x14ac:dyDescent="0.25">
      <c r="G25" s="7"/>
    </row>
    <row r="26" spans="1:36" x14ac:dyDescent="0.25">
      <c r="G26" s="7"/>
    </row>
    <row r="27" spans="1:36" x14ac:dyDescent="0.25">
      <c r="G27" s="7"/>
    </row>
    <row r="28" spans="1:36" x14ac:dyDescent="0.25">
      <c r="G28" s="7"/>
    </row>
    <row r="29" spans="1:36" x14ac:dyDescent="0.25">
      <c r="G2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2026-05-12T18:12:27Z</dcterms:modified>
</cp:coreProperties>
</file>