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ÑOS ANTERIORES\ADMON 2024\TRANSPARENCIA\VIATICOS\"/>
    </mc:Choice>
  </mc:AlternateContent>
  <bookViews>
    <workbookView xWindow="-120" yWindow="-120" windowWidth="20730" windowHeight="11160" tabRatio="598"/>
  </bookViews>
  <sheets>
    <sheet name="Hoja1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  <definedName name="Hidden_313">[1]Hidden_3!$A$1:$A$2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V4" i="1"/>
  <c r="U15" i="1"/>
  <c r="V15" i="1" s="1"/>
  <c r="U14" i="1"/>
  <c r="V14" i="1" s="1"/>
  <c r="U13" i="1"/>
  <c r="V13" i="1" s="1"/>
  <c r="U25" i="1" l="1"/>
  <c r="R24" i="1"/>
  <c r="U24" i="1" s="1"/>
  <c r="V24" i="1" s="1"/>
  <c r="U23" i="1"/>
  <c r="U21" i="1"/>
  <c r="U20" i="1"/>
  <c r="U19" i="1"/>
  <c r="U18" i="1"/>
  <c r="U17" i="1"/>
  <c r="O16" i="1"/>
  <c r="N16" i="1"/>
  <c r="S15" i="1"/>
  <c r="S14" i="1"/>
  <c r="S13" i="1"/>
  <c r="O13" i="1"/>
  <c r="N13" i="1"/>
  <c r="O12" i="1"/>
  <c r="N12" i="1"/>
  <c r="U11" i="1"/>
  <c r="U10" i="1"/>
  <c r="U9" i="1"/>
  <c r="U8" i="1"/>
  <c r="R7" i="1"/>
  <c r="U7" i="1" s="1"/>
  <c r="U6" i="1"/>
  <c r="U5" i="1"/>
  <c r="O4" i="1"/>
  <c r="N4" i="1"/>
  <c r="U3" i="1"/>
  <c r="U2" i="1"/>
  <c r="U12" i="1" l="1"/>
  <c r="V12" i="1" s="1"/>
  <c r="U16" i="1"/>
  <c r="U4" i="1"/>
</calcChain>
</file>

<file path=xl/sharedStrings.xml><?xml version="1.0" encoding="utf-8"?>
<sst xmlns="http://schemas.openxmlformats.org/spreadsheetml/2006/main" count="338" uniqueCount="118">
  <si>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</si>
  <si>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</si>
  <si>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</si>
  <si>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</si>
  <si>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</si>
  <si>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</si>
  <si>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</si>
  <si>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</si>
  <si>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</si>
  <si>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</si>
  <si>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</si>
  <si>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</si>
  <si>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</si>
  <si>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</si>
  <si>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</si>
  <si>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</si>
  <si>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</si>
  <si>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</si>
  <si>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</si>
  <si>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</si>
  <si>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</si>
  <si>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</si>
  <si>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</si>
  <si>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</si>
  <si>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</si>
  <si>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</si>
  <si>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>GDL, JAL</t>
  </si>
  <si>
    <t>PAGARE</t>
  </si>
  <si>
    <t>TRANSF</t>
  </si>
  <si>
    <t>COMISION</t>
  </si>
  <si>
    <t>PROGRAMAS</t>
  </si>
  <si>
    <t xml:space="preserve">DELEG INST DE LA PPNNA        </t>
  </si>
  <si>
    <t>ALIMENTOS Y HOSPEDAJE</t>
  </si>
  <si>
    <t>CONTROL Y MTTO VEHICULOS OFICIALES</t>
  </si>
  <si>
    <t>FERNANDO DIAZ GARCIA</t>
  </si>
  <si>
    <t>ANGELICA PATRICIA AGUILAR GUTIERREZ</t>
  </si>
  <si>
    <t>CESAR GUADALUPE MEZA CASTILLO</t>
  </si>
  <si>
    <t xml:space="preserve">CHOFER           </t>
  </si>
  <si>
    <t xml:space="preserve">ABOGADO AUXILIAR                  </t>
  </si>
  <si>
    <t>JONATHAN ALEXIS BERNAL RODRIGUEZ</t>
  </si>
  <si>
    <t>ADMINISTRACION</t>
  </si>
  <si>
    <t>SE REALIZO LA COMISION DE MANERA SATISFACTORIA</t>
  </si>
  <si>
    <t>ZAIRA GABRIELA ORDOÑEZ PADILLA</t>
  </si>
  <si>
    <t>DELEGADA</t>
  </si>
  <si>
    <t>ADMINISTRATIVA</t>
  </si>
  <si>
    <t>ALIMENTOS,  COMBUSTIBLE Y PEAJES REDONDO</t>
  </si>
  <si>
    <t>PROFESIONISTA ESPECIALIZADO TRABAJADORA SOCIAL</t>
  </si>
  <si>
    <t>TRASLADO DE PERSONAL DE PROCURADURIA</t>
  </si>
  <si>
    <t>DIRECTORA</t>
  </si>
  <si>
    <t>CLAUDIA ELIZABETH QUINTERO VAZQUEZ</t>
  </si>
  <si>
    <t>AUXILIAR ADMINISTRATIVA A</t>
  </si>
  <si>
    <t>PRESIDENCIA</t>
  </si>
  <si>
    <t>CLAUDIA MARICELA PEÑA GOMEZ</t>
  </si>
  <si>
    <t>PRESIDENTA</t>
  </si>
  <si>
    <t xml:space="preserve">JORGE DIAZ LOPEZ </t>
  </si>
  <si>
    <t xml:space="preserve">CHOFER DE DIRECCION                 </t>
  </si>
  <si>
    <t>XOCHITL ARTEMISA AMADOR</t>
  </si>
  <si>
    <t>ENCARGADA DE DESPACHO DE LA SUBDIRECCION DE PROGRAMAS</t>
  </si>
  <si>
    <t>ALIMENTOS, COMBUSTIBLE Y PEAJES REDONDO</t>
  </si>
  <si>
    <t>MIGUEL ANGEL RODRIGUEZ TOVAR</t>
  </si>
  <si>
    <t>ABOGADO LABORAL</t>
  </si>
  <si>
    <t>PROF. ESPECIALIZADO TRABAJADORA SOCIAL</t>
  </si>
  <si>
    <t>JUEVES 03 OCTUBRE 2024</t>
  </si>
  <si>
    <t>HOSPITAL CIVIL "FRAY ANTONIO ALCALDE"</t>
  </si>
  <si>
    <t>TRASLADO DE MENOR A CITA MEDICA PROGRAMADA Y TRASLADO DE ADOLESCENTE DE GDL A VTA</t>
  </si>
  <si>
    <t>3:00AM SALIDA DE VTA A GDL DE OF CENTRALE S A REFUGIO STA ESPERANZA/8:00AM LLEGADA AL HOSPITAL CIVIL/2:00PM SALIDA DEL HOSPITAL CIVIL/5:00 LLEGADA A REFUGIO 100 CORAZONES/6:00PM SALIDA DE GDL A PTO VTA/9:00PM LLEGADA A OFICINAS CENTRALES</t>
  </si>
  <si>
    <t>MARITZA MARIN MARTINEZ</t>
  </si>
  <si>
    <t>TRASLADO DE PERSONAL DE PROCURADURIA Y MENOR A CITA MEDICA PROGRAMADA Y TRASLADO DE ADOLESCENTE DE GDL A VTA</t>
  </si>
  <si>
    <t>VIERNES 11 OCTUBRE 2024</t>
  </si>
  <si>
    <t>CIUDAD NIÑEZ EN AV. ALCALDE #1220</t>
  </si>
  <si>
    <t>TRASLADO DE MENOR A CIUDAD NIÑEZ</t>
  </si>
  <si>
    <t>5:00AM SALIDA DE PTO VALLARTA A GDL/ 10:30AM LLEGADA A GDL, LLEGADA A CASME/DESPUES A CIUDAD NIÑEZ/3:00PMSALIDA DE GDL A VTA/6:30PM LLEGADA A VTA</t>
  </si>
  <si>
    <t>FABIOLA MORAN JIMENEZ</t>
  </si>
  <si>
    <t xml:space="preserve">PROFESIONISTA ESPECIALIZADO TRABAJADORA SOCIAL         </t>
  </si>
  <si>
    <t>MARTES 15 OCTUBRE 2024</t>
  </si>
  <si>
    <t>CONCILIACION Y ARBITRAJE DEL EDO. JAL</t>
  </si>
  <si>
    <t>ALIMENTOS, TRANSP TERRESTRE y  TRANSP INT</t>
  </si>
  <si>
    <t>CITA DE CONTESTACION A DEMANDA LABORAL</t>
  </si>
  <si>
    <t>6:00AM SALIDA DE VTA DE GDL/10:30PM LLEGADA A GDL/10:30AM A 12:00PM ASISTENCIA ANTE TRIBUNAL/2:00PM SALIDA DE GDL A VTA/ 6:15PM LLEGADA A VTA</t>
  </si>
  <si>
    <t>VIERNES 23 OCTUBRE 2024</t>
  </si>
  <si>
    <t>TRASLADO DE 02 MENORES  A CIUDAD NIÑEZ</t>
  </si>
  <si>
    <t>4:00AM EGRESO DE MENOR DE ALBERGUE VIDA NUEVA/4:30AM EGRESO DE 02 NIÑAS SANTA ESPERANZA/5:00PM SALIDA A GDL/9:30AM LLEGANDO A GDL/10:00AM ENTREGA DE MENORES Y ESCUCHA DE LOS OTROS MENORES/3:30PM SALIDA DE GDL A PTO VTA/7:30PM LLEGADA A VTA</t>
  </si>
  <si>
    <t>VIERNES 29 OCTUBRE 2024</t>
  </si>
  <si>
    <t>TRASLADO DE 01 MENORES  A CIUDAD NIÑEZ</t>
  </si>
  <si>
    <t>6:00AM SALIDA A GDL/9:30AM LLEGADA A GDL/10:00AM A 3:30PM COMISION EN CIUDAD NIÑEZ/3:30PM SALIDA A VTA/7:30 LLEGADA A VTA</t>
  </si>
  <si>
    <t>LUNES 14 OCTUBRE 2024.</t>
  </si>
  <si>
    <t>IXTLAN DEL RIO, JAL</t>
  </si>
  <si>
    <t>ALIMENTOS, PEAJES, COMBUSTIBLE</t>
  </si>
  <si>
    <t>8:15AM SALIDA CENTRAL CAMIONERA VTA/12:30PM LLEGADA A IXTLAN RIO Y ENTREGA DEL VEHICULO/3:00PM SALIDA A PTO VTA/5:00PM LLEGADA A VTA</t>
  </si>
  <si>
    <t>HUBO RETRASO EN AUTOBUS PERO SE COMOPLETO LA COMISION DE MANERA SATISFACTORIA</t>
  </si>
  <si>
    <t xml:space="preserve">LIC. CYNTHIA ISABEL VALENZUELA LOPEZ </t>
  </si>
  <si>
    <t>MARTES 15 Y MIERCOLES 16 OCTUBRE 2024</t>
  </si>
  <si>
    <t>ALIMENTOS, PEAJES, HOSPEDAJE, COMBUSTIBLE</t>
  </si>
  <si>
    <t>ASISTIR A SERIES DE CONFERENCIAS DE ASIST ALIM</t>
  </si>
  <si>
    <t>MAR 15 OCT 3:00PM SALIDA A GDL/7:30PM LLEGADA A GDL/MIE 16 OCT 9:00AM A 3:00PM CAPACITACION DIF JAL/7:00PM SALIDA A VTA/11:00PM LLEGADA A VTA</t>
  </si>
  <si>
    <t>ASISTENCIA ALIMENARIA</t>
  </si>
  <si>
    <t xml:space="preserve">LIC. MEZTLI DZADZIL ARREOLA NAVA </t>
  </si>
  <si>
    <t>ENCARGADA ASISTENACIA ALIMENTARIA</t>
  </si>
  <si>
    <t>CH-5623</t>
  </si>
  <si>
    <t>MARTES 22 OCTUBRE 2024</t>
  </si>
  <si>
    <t>6:00AM SALIDA GDL/8:00AM LLEGADA A DIF JALISCO/3:00PM SALIDA DE CAPACITACION/5:00PM SALIDA A VTA</t>
  </si>
  <si>
    <t>AGUSTINA LAZARO IGNACIO</t>
  </si>
  <si>
    <t>PROGRAMA DE ATENCION ALIMENTARIA A GRUPOS PRIORITARIOS</t>
  </si>
  <si>
    <t>CAPACITACION REGLAS DE OPERACIÓN Y LEVANTAMIENTO DE PADRON 2025</t>
  </si>
  <si>
    <t>LETICIA PRIETO GUTIERREZ</t>
  </si>
  <si>
    <t>PROGRMA DE ATENCION ALIMENTARIA EN LOS PRIMEROS 1000 DIAS</t>
  </si>
  <si>
    <t>KARLA MARISSA CASTRO IBAÑES</t>
  </si>
  <si>
    <t>PROGRAMA DE ALIMENTACION ESCOLAR</t>
  </si>
  <si>
    <t>GABRIELA MORA RUBIO</t>
  </si>
  <si>
    <t xml:space="preserve">JEFA DE OFICINA </t>
  </si>
  <si>
    <t>VIERNES 25 OCTUBRE 2024</t>
  </si>
  <si>
    <t>ALIMENTOS Y AUTOBUS REDONDO</t>
  </si>
  <si>
    <t>SESION DE RED INSTITUCIONAL</t>
  </si>
  <si>
    <r>
      <rPr>
        <b/>
        <sz val="7"/>
        <color theme="1"/>
        <rFont val="Calibri"/>
        <family val="2"/>
        <scheme val="minor"/>
      </rPr>
      <t xml:space="preserve">JUE 24 OCT </t>
    </r>
    <r>
      <rPr>
        <sz val="7"/>
        <color theme="1"/>
        <rFont val="Calibri"/>
        <family val="2"/>
        <scheme val="minor"/>
      </rPr>
      <t>5:15PM SALIDA DE PTO VTA A GDL/9:30PM LLEGADA A GDL/</t>
    </r>
    <r>
      <rPr>
        <b/>
        <sz val="7"/>
        <color theme="1"/>
        <rFont val="Calibri"/>
        <family val="2"/>
        <scheme val="minor"/>
      </rPr>
      <t xml:space="preserve">VIE 25 OCT </t>
    </r>
    <r>
      <rPr>
        <sz val="7"/>
        <color theme="1"/>
        <rFont val="Calibri"/>
        <family val="2"/>
        <scheme val="minor"/>
      </rPr>
      <t>9:00AM LEGADA A DIF JAL/SESION DE 9:00AM A 1:00PM/4:00PM SALIDA DE GDL A PTO VTA</t>
    </r>
  </si>
  <si>
    <t>TRABAJO SOCIAL</t>
  </si>
  <si>
    <t>ILEANA LUNA PEREZ</t>
  </si>
  <si>
    <t>ALIMENTOS, AUTOBUS REDONDO Y TRASNP INT</t>
  </si>
  <si>
    <t>BRENDA ROXANA JOYA JOYA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</si>
</sst>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4" fontId="2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14" fontId="2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A&#209;OS%20ANTERIORES/ADMON%202024/VIATICOS/TRANSPARENCIA/07.%20Copia%20de%20LTAIPEJM8FV-S%20(JULIO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0074"/>
      <sheetName val="Tabla_39007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workbookViewId="0">
      <pane ySplit="1" topLeftCell="A20" activePane="bottomLeft" state="frozen"/>
      <selection pane="bottomLeft" activeCell="X6" sqref="X6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3" customWidth="1"/>
    <col min="8" max="8" width="15.140625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26" s="4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29</v>
      </c>
      <c r="H1" s="1" t="s">
        <v>6</v>
      </c>
      <c r="I1" s="1" t="s">
        <v>7</v>
      </c>
      <c r="J1" s="2" t="s">
        <v>8</v>
      </c>
      <c r="K1" s="2" t="s">
        <v>9</v>
      </c>
      <c r="L1" s="1" t="s">
        <v>10</v>
      </c>
      <c r="M1" s="2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2" t="s">
        <v>23</v>
      </c>
      <c r="Z1" s="2" t="s">
        <v>24</v>
      </c>
    </row>
    <row r="2" spans="1:26" ht="96.75" customHeight="1" x14ac:dyDescent="0.25">
      <c r="A2" s="9">
        <v>145</v>
      </c>
      <c r="B2" s="17" t="s">
        <v>25</v>
      </c>
      <c r="C2" s="5" t="s">
        <v>31</v>
      </c>
      <c r="D2" s="10" t="s">
        <v>35</v>
      </c>
      <c r="E2" s="18" t="s">
        <v>61</v>
      </c>
      <c r="F2" s="11" t="s">
        <v>62</v>
      </c>
      <c r="G2" s="6" t="s">
        <v>63</v>
      </c>
      <c r="H2" s="12" t="s">
        <v>26</v>
      </c>
      <c r="I2" s="8" t="s">
        <v>17</v>
      </c>
      <c r="J2" s="21" t="s">
        <v>64</v>
      </c>
      <c r="K2" s="17" t="s">
        <v>27</v>
      </c>
      <c r="L2" s="17" t="s">
        <v>28</v>
      </c>
      <c r="M2" s="14">
        <v>1133</v>
      </c>
      <c r="N2" s="14"/>
      <c r="O2" s="14"/>
      <c r="P2" s="14"/>
      <c r="Q2" s="14"/>
      <c r="R2" s="14"/>
      <c r="S2" s="14">
        <v>1133</v>
      </c>
      <c r="T2" s="14"/>
      <c r="U2" s="14">
        <f t="shared" ref="U2:U6" si="0">SUM(N2:T2)</f>
        <v>1133</v>
      </c>
      <c r="V2" s="14"/>
      <c r="W2" s="22"/>
      <c r="X2" s="15"/>
      <c r="Y2" s="16" t="s">
        <v>65</v>
      </c>
      <c r="Z2" s="7" t="s">
        <v>41</v>
      </c>
    </row>
    <row r="3" spans="1:26" ht="81.75" customHeight="1" x14ac:dyDescent="0.25">
      <c r="A3" s="9">
        <v>146</v>
      </c>
      <c r="B3" s="17" t="s">
        <v>25</v>
      </c>
      <c r="C3" s="5" t="s">
        <v>31</v>
      </c>
      <c r="D3" s="10" t="s">
        <v>66</v>
      </c>
      <c r="E3" s="18" t="s">
        <v>61</v>
      </c>
      <c r="F3" s="11" t="s">
        <v>62</v>
      </c>
      <c r="G3" s="6" t="s">
        <v>63</v>
      </c>
      <c r="H3" s="12" t="s">
        <v>26</v>
      </c>
      <c r="I3" s="8" t="s">
        <v>17</v>
      </c>
      <c r="J3" s="21" t="s">
        <v>64</v>
      </c>
      <c r="K3" s="17" t="s">
        <v>27</v>
      </c>
      <c r="L3" s="17" t="s">
        <v>28</v>
      </c>
      <c r="M3" s="14">
        <v>414</v>
      </c>
      <c r="N3" s="14"/>
      <c r="O3" s="14"/>
      <c r="P3" s="14"/>
      <c r="Q3" s="14"/>
      <c r="R3" s="14"/>
      <c r="S3" s="14">
        <v>414</v>
      </c>
      <c r="T3" s="14"/>
      <c r="U3" s="14">
        <f t="shared" si="0"/>
        <v>414</v>
      </c>
      <c r="V3" s="14"/>
      <c r="X3" s="15"/>
      <c r="Y3" s="16" t="s">
        <v>65</v>
      </c>
      <c r="Z3" s="7" t="s">
        <v>41</v>
      </c>
    </row>
    <row r="4" spans="1:26" ht="36" customHeight="1" x14ac:dyDescent="0.25">
      <c r="A4" s="9">
        <v>147</v>
      </c>
      <c r="B4" s="17" t="s">
        <v>44</v>
      </c>
      <c r="C4" s="17" t="s">
        <v>33</v>
      </c>
      <c r="D4" s="10" t="s">
        <v>54</v>
      </c>
      <c r="E4" s="18" t="s">
        <v>55</v>
      </c>
      <c r="F4" s="11" t="s">
        <v>62</v>
      </c>
      <c r="G4" s="6" t="s">
        <v>63</v>
      </c>
      <c r="H4" s="12" t="s">
        <v>26</v>
      </c>
      <c r="I4" s="8" t="s">
        <v>45</v>
      </c>
      <c r="J4" s="21" t="s">
        <v>67</v>
      </c>
      <c r="K4" s="17" t="s">
        <v>27</v>
      </c>
      <c r="L4" s="17" t="s">
        <v>28</v>
      </c>
      <c r="M4" s="14">
        <v>4461</v>
      </c>
      <c r="N4" s="14">
        <f>962+788+386</f>
        <v>2136</v>
      </c>
      <c r="O4" s="14">
        <f>1000.06</f>
        <v>1000.06</v>
      </c>
      <c r="P4" s="14"/>
      <c r="Q4" s="14"/>
      <c r="R4" s="14"/>
      <c r="S4" s="14">
        <v>414</v>
      </c>
      <c r="T4" s="14"/>
      <c r="U4" s="14">
        <f t="shared" si="0"/>
        <v>3550.06</v>
      </c>
      <c r="V4" s="14">
        <f>M4-U4</f>
        <v>910.94</v>
      </c>
      <c r="X4" s="15">
        <v>45583</v>
      </c>
      <c r="Y4" s="16" t="s">
        <v>65</v>
      </c>
      <c r="Z4" s="7" t="s">
        <v>41</v>
      </c>
    </row>
    <row r="5" spans="1:26" ht="72" x14ac:dyDescent="0.25">
      <c r="A5" s="9">
        <v>148</v>
      </c>
      <c r="B5" s="5" t="s">
        <v>25</v>
      </c>
      <c r="C5" s="5" t="s">
        <v>31</v>
      </c>
      <c r="D5" s="10" t="s">
        <v>39</v>
      </c>
      <c r="E5" s="18" t="s">
        <v>38</v>
      </c>
      <c r="F5" s="11" t="s">
        <v>68</v>
      </c>
      <c r="G5" s="6" t="s">
        <v>69</v>
      </c>
      <c r="H5" s="12" t="s">
        <v>26</v>
      </c>
      <c r="I5" s="8" t="s">
        <v>17</v>
      </c>
      <c r="J5" s="21" t="s">
        <v>70</v>
      </c>
      <c r="K5" s="17" t="s">
        <v>27</v>
      </c>
      <c r="L5" s="17" t="s">
        <v>28</v>
      </c>
      <c r="M5" s="14">
        <v>305</v>
      </c>
      <c r="S5" s="14">
        <v>305</v>
      </c>
      <c r="U5" s="14">
        <f t="shared" si="0"/>
        <v>305</v>
      </c>
      <c r="V5" s="14"/>
      <c r="X5" s="15"/>
      <c r="Y5" s="16" t="s">
        <v>71</v>
      </c>
      <c r="Z5" s="7" t="s">
        <v>41</v>
      </c>
    </row>
    <row r="6" spans="1:26" ht="72" x14ac:dyDescent="0.25">
      <c r="A6" s="9">
        <v>149</v>
      </c>
      <c r="B6" s="17" t="s">
        <v>25</v>
      </c>
      <c r="C6" s="5" t="s">
        <v>31</v>
      </c>
      <c r="D6" s="10" t="s">
        <v>72</v>
      </c>
      <c r="E6" s="18" t="s">
        <v>73</v>
      </c>
      <c r="F6" s="11" t="s">
        <v>68</v>
      </c>
      <c r="G6" s="6" t="s">
        <v>69</v>
      </c>
      <c r="H6" s="12" t="s">
        <v>26</v>
      </c>
      <c r="I6" s="8" t="s">
        <v>17</v>
      </c>
      <c r="J6" s="21" t="s">
        <v>70</v>
      </c>
      <c r="K6" s="17" t="s">
        <v>27</v>
      </c>
      <c r="L6" s="17" t="s">
        <v>28</v>
      </c>
      <c r="M6" s="14">
        <v>632</v>
      </c>
      <c r="S6" s="14">
        <v>632</v>
      </c>
      <c r="U6" s="14">
        <f t="shared" si="0"/>
        <v>632</v>
      </c>
      <c r="V6" s="14"/>
      <c r="X6" s="15"/>
      <c r="Y6" s="16" t="s">
        <v>71</v>
      </c>
      <c r="Z6" s="7" t="s">
        <v>41</v>
      </c>
    </row>
    <row r="7" spans="1:26" ht="34.5" customHeight="1" x14ac:dyDescent="0.25">
      <c r="A7" s="9">
        <v>150</v>
      </c>
      <c r="B7" s="17" t="s">
        <v>44</v>
      </c>
      <c r="C7" s="17" t="s">
        <v>40</v>
      </c>
      <c r="D7" s="10" t="s">
        <v>59</v>
      </c>
      <c r="E7" s="18" t="s">
        <v>60</v>
      </c>
      <c r="F7" s="11" t="s">
        <v>74</v>
      </c>
      <c r="G7" s="6" t="s">
        <v>75</v>
      </c>
      <c r="H7" s="12" t="s">
        <v>26</v>
      </c>
      <c r="I7" s="8" t="s">
        <v>76</v>
      </c>
      <c r="J7" s="21" t="s">
        <v>77</v>
      </c>
      <c r="K7" s="17" t="s">
        <v>21</v>
      </c>
      <c r="L7" s="17" t="s">
        <v>28</v>
      </c>
      <c r="M7" s="14">
        <v>2451</v>
      </c>
      <c r="R7" s="14">
        <f>179.97+229.96</f>
        <v>409.93</v>
      </c>
      <c r="S7" s="14">
        <v>414</v>
      </c>
      <c r="U7" s="14">
        <f t="shared" ref="U7:U13" si="1">SUM(N7:T7)</f>
        <v>823.93000000000006</v>
      </c>
      <c r="V7" s="14">
        <f>M7-U7</f>
        <v>1627.07</v>
      </c>
      <c r="X7" s="15">
        <v>45597</v>
      </c>
      <c r="Y7" s="16" t="s">
        <v>78</v>
      </c>
      <c r="Z7" s="7" t="s">
        <v>41</v>
      </c>
    </row>
    <row r="8" spans="1:26" ht="117" x14ac:dyDescent="0.25">
      <c r="A8" s="9">
        <v>151</v>
      </c>
      <c r="B8" s="5" t="s">
        <v>25</v>
      </c>
      <c r="C8" s="5" t="s">
        <v>31</v>
      </c>
      <c r="D8" s="10" t="s">
        <v>39</v>
      </c>
      <c r="E8" s="18" t="s">
        <v>38</v>
      </c>
      <c r="F8" s="11" t="s">
        <v>79</v>
      </c>
      <c r="G8" s="6" t="s">
        <v>69</v>
      </c>
      <c r="H8" s="12" t="s">
        <v>26</v>
      </c>
      <c r="I8" s="8" t="s">
        <v>17</v>
      </c>
      <c r="J8" s="21" t="s">
        <v>80</v>
      </c>
      <c r="K8" s="17" t="s">
        <v>27</v>
      </c>
      <c r="L8" s="17" t="s">
        <v>28</v>
      </c>
      <c r="M8" s="14">
        <v>741</v>
      </c>
      <c r="S8" s="14">
        <v>741</v>
      </c>
      <c r="U8" s="14">
        <f t="shared" si="1"/>
        <v>741</v>
      </c>
      <c r="V8" s="14"/>
      <c r="X8" s="15"/>
      <c r="Y8" s="16" t="s">
        <v>81</v>
      </c>
      <c r="Z8" s="7" t="s">
        <v>41</v>
      </c>
    </row>
    <row r="9" spans="1:26" ht="117" x14ac:dyDescent="0.25">
      <c r="A9" s="9">
        <v>152</v>
      </c>
      <c r="B9" s="5" t="s">
        <v>25</v>
      </c>
      <c r="C9" s="5" t="s">
        <v>31</v>
      </c>
      <c r="D9" s="10" t="s">
        <v>42</v>
      </c>
      <c r="E9" s="18" t="s">
        <v>43</v>
      </c>
      <c r="F9" s="11" t="s">
        <v>79</v>
      </c>
      <c r="G9" s="6" t="s">
        <v>69</v>
      </c>
      <c r="H9" s="12" t="s">
        <v>26</v>
      </c>
      <c r="I9" s="8" t="s">
        <v>17</v>
      </c>
      <c r="J9" s="21" t="s">
        <v>80</v>
      </c>
      <c r="K9" s="17" t="s">
        <v>27</v>
      </c>
      <c r="L9" s="17" t="s">
        <v>28</v>
      </c>
      <c r="M9" s="14">
        <v>414</v>
      </c>
      <c r="S9" s="14">
        <v>414</v>
      </c>
      <c r="U9" s="14">
        <f t="shared" si="1"/>
        <v>414</v>
      </c>
      <c r="X9" s="15"/>
      <c r="Y9" s="16" t="s">
        <v>81</v>
      </c>
      <c r="Z9" s="7" t="s">
        <v>41</v>
      </c>
    </row>
    <row r="10" spans="1:26" ht="54" x14ac:dyDescent="0.25">
      <c r="A10" s="9">
        <v>153</v>
      </c>
      <c r="B10" s="5" t="s">
        <v>25</v>
      </c>
      <c r="C10" s="5" t="s">
        <v>31</v>
      </c>
      <c r="D10" s="10" t="s">
        <v>39</v>
      </c>
      <c r="E10" s="18" t="s">
        <v>38</v>
      </c>
      <c r="F10" s="11" t="s">
        <v>82</v>
      </c>
      <c r="G10" s="6" t="s">
        <v>69</v>
      </c>
      <c r="H10" s="12" t="s">
        <v>26</v>
      </c>
      <c r="I10" s="8" t="s">
        <v>17</v>
      </c>
      <c r="J10" s="21" t="s">
        <v>83</v>
      </c>
      <c r="K10" s="17" t="s">
        <v>27</v>
      </c>
      <c r="L10" s="17" t="s">
        <v>28</v>
      </c>
      <c r="M10" s="14">
        <v>414</v>
      </c>
      <c r="S10" s="14">
        <v>414</v>
      </c>
      <c r="U10" s="14">
        <f t="shared" si="1"/>
        <v>414</v>
      </c>
      <c r="X10" s="15"/>
      <c r="Y10" s="16" t="s">
        <v>84</v>
      </c>
      <c r="Z10" s="7" t="s">
        <v>41</v>
      </c>
    </row>
    <row r="11" spans="1:26" ht="54" x14ac:dyDescent="0.25">
      <c r="A11" s="9">
        <v>154</v>
      </c>
      <c r="B11" s="5" t="s">
        <v>25</v>
      </c>
      <c r="C11" s="5" t="s">
        <v>31</v>
      </c>
      <c r="D11" s="10" t="s">
        <v>42</v>
      </c>
      <c r="E11" s="18" t="s">
        <v>43</v>
      </c>
      <c r="F11" s="11" t="s">
        <v>82</v>
      </c>
      <c r="G11" s="6" t="s">
        <v>69</v>
      </c>
      <c r="H11" s="12" t="s">
        <v>26</v>
      </c>
      <c r="I11" s="8" t="s">
        <v>17</v>
      </c>
      <c r="J11" s="21" t="s">
        <v>83</v>
      </c>
      <c r="K11" s="17" t="s">
        <v>27</v>
      </c>
      <c r="L11" s="17" t="s">
        <v>28</v>
      </c>
      <c r="M11" s="14">
        <v>414</v>
      </c>
      <c r="S11" s="14">
        <v>414</v>
      </c>
      <c r="U11" s="14">
        <f t="shared" si="1"/>
        <v>414</v>
      </c>
      <c r="X11" s="15"/>
      <c r="Y11" s="16" t="s">
        <v>84</v>
      </c>
      <c r="Z11" s="7" t="s">
        <v>41</v>
      </c>
    </row>
    <row r="12" spans="1:26" ht="63" x14ac:dyDescent="0.25">
      <c r="A12" s="9">
        <v>155</v>
      </c>
      <c r="B12" s="17" t="s">
        <v>44</v>
      </c>
      <c r="C12" s="17" t="s">
        <v>33</v>
      </c>
      <c r="D12" s="10" t="s">
        <v>36</v>
      </c>
      <c r="E12" s="18" t="s">
        <v>37</v>
      </c>
      <c r="F12" s="11" t="s">
        <v>85</v>
      </c>
      <c r="G12" s="6" t="s">
        <v>69</v>
      </c>
      <c r="H12" s="12" t="s">
        <v>86</v>
      </c>
      <c r="I12" s="8" t="s">
        <v>87</v>
      </c>
      <c r="J12" s="21" t="s">
        <v>47</v>
      </c>
      <c r="K12" s="17" t="s">
        <v>27</v>
      </c>
      <c r="L12" s="17" t="s">
        <v>28</v>
      </c>
      <c r="M12" s="14">
        <v>2670</v>
      </c>
      <c r="N12" s="14">
        <f>193+394</f>
        <v>587</v>
      </c>
      <c r="O12" s="14">
        <f>1000</f>
        <v>1000</v>
      </c>
      <c r="P12" s="14"/>
      <c r="Q12" s="14">
        <v>382</v>
      </c>
      <c r="R12" s="14">
        <v>270</v>
      </c>
      <c r="S12" s="14">
        <v>414</v>
      </c>
      <c r="T12" s="14"/>
      <c r="U12" s="14">
        <f t="shared" si="1"/>
        <v>2653</v>
      </c>
      <c r="V12" s="14">
        <f>M12-U12</f>
        <v>17</v>
      </c>
      <c r="X12" s="15">
        <v>45597</v>
      </c>
      <c r="Y12" s="16" t="s">
        <v>88</v>
      </c>
      <c r="Z12" s="7" t="s">
        <v>89</v>
      </c>
    </row>
    <row r="13" spans="1:26" ht="72" x14ac:dyDescent="0.25">
      <c r="A13" s="9">
        <v>156</v>
      </c>
      <c r="B13" s="17" t="s">
        <v>25</v>
      </c>
      <c r="C13" s="17" t="s">
        <v>25</v>
      </c>
      <c r="D13" s="10" t="s">
        <v>90</v>
      </c>
      <c r="E13" s="18" t="s">
        <v>48</v>
      </c>
      <c r="F13" s="11" t="s">
        <v>91</v>
      </c>
      <c r="G13" s="6" t="s">
        <v>69</v>
      </c>
      <c r="H13" s="12" t="s">
        <v>26</v>
      </c>
      <c r="I13" s="8" t="s">
        <v>92</v>
      </c>
      <c r="J13" s="21" t="s">
        <v>93</v>
      </c>
      <c r="K13" s="23" t="s">
        <v>27</v>
      </c>
      <c r="L13" s="23" t="s">
        <v>28</v>
      </c>
      <c r="M13" s="14">
        <v>5988.5</v>
      </c>
      <c r="N13" s="14">
        <f>481+193+223+565+193</f>
        <v>1655</v>
      </c>
      <c r="O13" s="14">
        <f>1100.01+500</f>
        <v>1600.01</v>
      </c>
      <c r="Q13" s="14"/>
      <c r="R13" s="14"/>
      <c r="S13" s="14">
        <f>218+218+392+218</f>
        <v>1046</v>
      </c>
      <c r="T13" s="14">
        <v>723.33</v>
      </c>
      <c r="U13" s="14">
        <f t="shared" si="1"/>
        <v>5024.34</v>
      </c>
      <c r="V13" s="14">
        <f>M13-U13</f>
        <v>964.15999999999985</v>
      </c>
      <c r="X13" s="15">
        <v>45646</v>
      </c>
      <c r="Y13" s="16" t="s">
        <v>94</v>
      </c>
      <c r="Z13" s="7" t="s">
        <v>41</v>
      </c>
    </row>
    <row r="14" spans="1:26" ht="72" x14ac:dyDescent="0.25">
      <c r="A14" s="9">
        <v>157</v>
      </c>
      <c r="B14" s="17" t="s">
        <v>30</v>
      </c>
      <c r="C14" s="17" t="s">
        <v>95</v>
      </c>
      <c r="D14" s="10" t="s">
        <v>96</v>
      </c>
      <c r="E14" s="18" t="s">
        <v>97</v>
      </c>
      <c r="F14" s="11" t="s">
        <v>91</v>
      </c>
      <c r="G14" s="6" t="s">
        <v>69</v>
      </c>
      <c r="H14" s="12" t="s">
        <v>26</v>
      </c>
      <c r="I14" s="8" t="s">
        <v>32</v>
      </c>
      <c r="J14" s="21" t="s">
        <v>93</v>
      </c>
      <c r="K14" s="11" t="s">
        <v>21</v>
      </c>
      <c r="L14" s="11" t="s">
        <v>98</v>
      </c>
      <c r="M14" s="14">
        <v>1308</v>
      </c>
      <c r="N14" s="14"/>
      <c r="O14" s="14"/>
      <c r="P14" s="14"/>
      <c r="Q14" s="14"/>
      <c r="R14" s="14"/>
      <c r="S14" s="14">
        <f>109+109+196+109</f>
        <v>523</v>
      </c>
      <c r="T14" s="14">
        <v>723.33</v>
      </c>
      <c r="U14" s="14">
        <f t="shared" ref="U14:U15" si="2">SUM(N14:T14)</f>
        <v>1246.33</v>
      </c>
      <c r="V14" s="14">
        <f>M14-U14</f>
        <v>61.670000000000073</v>
      </c>
      <c r="X14" s="15">
        <v>45674</v>
      </c>
      <c r="Y14" s="16" t="s">
        <v>94</v>
      </c>
      <c r="Z14" s="7" t="s">
        <v>41</v>
      </c>
    </row>
    <row r="15" spans="1:26" ht="72" x14ac:dyDescent="0.25">
      <c r="A15" s="9">
        <v>158</v>
      </c>
      <c r="B15" s="17" t="s">
        <v>25</v>
      </c>
      <c r="C15" s="17" t="s">
        <v>25</v>
      </c>
      <c r="D15" s="10" t="s">
        <v>49</v>
      </c>
      <c r="E15" s="18" t="s">
        <v>50</v>
      </c>
      <c r="F15" s="11" t="s">
        <v>91</v>
      </c>
      <c r="G15" s="6" t="s">
        <v>69</v>
      </c>
      <c r="H15" s="12" t="s">
        <v>26</v>
      </c>
      <c r="I15" s="8" t="s">
        <v>32</v>
      </c>
      <c r="J15" s="21" t="s">
        <v>93</v>
      </c>
      <c r="K15" s="23" t="s">
        <v>21</v>
      </c>
      <c r="L15" s="23" t="s">
        <v>28</v>
      </c>
      <c r="M15" s="14">
        <v>1308</v>
      </c>
      <c r="N15" s="14"/>
      <c r="O15" s="14"/>
      <c r="P15" s="14"/>
      <c r="Q15" s="14"/>
      <c r="R15" s="14"/>
      <c r="S15" s="14">
        <f>109+109+196+109</f>
        <v>523</v>
      </c>
      <c r="T15" s="14">
        <v>723.33</v>
      </c>
      <c r="U15" s="14">
        <f t="shared" si="2"/>
        <v>1246.33</v>
      </c>
      <c r="V15" s="14">
        <f>M15-U15</f>
        <v>61.670000000000073</v>
      </c>
      <c r="X15" s="15">
        <v>45674</v>
      </c>
      <c r="Y15" s="16" t="s">
        <v>94</v>
      </c>
      <c r="Z15" s="7" t="s">
        <v>41</v>
      </c>
    </row>
    <row r="16" spans="1:26" ht="39.75" customHeight="1" x14ac:dyDescent="0.25">
      <c r="A16" s="9">
        <v>159</v>
      </c>
      <c r="B16" s="17" t="s">
        <v>25</v>
      </c>
      <c r="C16" s="17" t="s">
        <v>30</v>
      </c>
      <c r="D16" s="10" t="s">
        <v>56</v>
      </c>
      <c r="E16" s="18" t="s">
        <v>57</v>
      </c>
      <c r="F16" s="11" t="s">
        <v>99</v>
      </c>
      <c r="G16" s="6" t="s">
        <v>69</v>
      </c>
      <c r="H16" s="12" t="s">
        <v>26</v>
      </c>
      <c r="I16" s="8" t="s">
        <v>58</v>
      </c>
      <c r="J16" s="21" t="s">
        <v>93</v>
      </c>
      <c r="K16" s="23" t="s">
        <v>21</v>
      </c>
      <c r="L16" s="23" t="s">
        <v>28</v>
      </c>
      <c r="M16" s="14">
        <v>5174.4799999999996</v>
      </c>
      <c r="N16" s="14">
        <f>193+193+171+171+223+223+288+288+193+193</f>
        <v>2136</v>
      </c>
      <c r="O16" s="14">
        <f>650+1250.2+180.48+543.8</f>
        <v>2624.4799999999996</v>
      </c>
      <c r="P16" s="14"/>
      <c r="Q16" s="14"/>
      <c r="R16" s="14"/>
      <c r="S16" s="14">
        <v>414</v>
      </c>
      <c r="T16" s="14"/>
      <c r="U16" s="14">
        <f t="shared" ref="U14:U21" si="3">SUM(N16:T16)</f>
        <v>5174.4799999999996</v>
      </c>
      <c r="W16" s="14"/>
      <c r="X16" s="15"/>
      <c r="Y16" s="16" t="s">
        <v>100</v>
      </c>
      <c r="Z16" s="7" t="s">
        <v>41</v>
      </c>
    </row>
    <row r="17" spans="1:26" ht="54" x14ac:dyDescent="0.25">
      <c r="A17" s="9">
        <v>160</v>
      </c>
      <c r="B17" s="17" t="s">
        <v>30</v>
      </c>
      <c r="C17" s="17" t="s">
        <v>95</v>
      </c>
      <c r="D17" s="10" t="s">
        <v>101</v>
      </c>
      <c r="E17" s="18" t="s">
        <v>102</v>
      </c>
      <c r="F17" s="11" t="s">
        <v>99</v>
      </c>
      <c r="G17" s="6" t="s">
        <v>69</v>
      </c>
      <c r="H17" s="12" t="s">
        <v>26</v>
      </c>
      <c r="I17" s="8" t="s">
        <v>17</v>
      </c>
      <c r="J17" s="19" t="s">
        <v>103</v>
      </c>
      <c r="K17" s="23" t="s">
        <v>21</v>
      </c>
      <c r="L17" s="23" t="s">
        <v>28</v>
      </c>
      <c r="M17" s="14">
        <v>414</v>
      </c>
      <c r="N17" s="14"/>
      <c r="O17" s="14"/>
      <c r="P17" s="14"/>
      <c r="Q17" s="14"/>
      <c r="R17" s="14"/>
      <c r="S17" s="14">
        <v>414</v>
      </c>
      <c r="T17" s="14"/>
      <c r="U17" s="14">
        <f t="shared" si="3"/>
        <v>414</v>
      </c>
      <c r="V17" s="14"/>
      <c r="X17" s="15"/>
      <c r="Y17" s="16" t="s">
        <v>100</v>
      </c>
      <c r="Z17" s="7" t="s">
        <v>41</v>
      </c>
    </row>
    <row r="18" spans="1:26" ht="54" x14ac:dyDescent="0.25">
      <c r="A18" s="9">
        <v>161</v>
      </c>
      <c r="B18" s="17" t="s">
        <v>30</v>
      </c>
      <c r="C18" s="17" t="s">
        <v>95</v>
      </c>
      <c r="D18" s="10" t="s">
        <v>104</v>
      </c>
      <c r="E18" s="18" t="s">
        <v>105</v>
      </c>
      <c r="F18" s="11" t="s">
        <v>99</v>
      </c>
      <c r="G18" s="6" t="s">
        <v>69</v>
      </c>
      <c r="H18" s="12" t="s">
        <v>26</v>
      </c>
      <c r="I18" s="8" t="s">
        <v>17</v>
      </c>
      <c r="J18" s="19" t="s">
        <v>103</v>
      </c>
      <c r="K18" s="23" t="s">
        <v>21</v>
      </c>
      <c r="L18" s="23" t="s">
        <v>28</v>
      </c>
      <c r="M18" s="14">
        <v>414</v>
      </c>
      <c r="N18" s="14"/>
      <c r="O18" s="14"/>
      <c r="P18" s="14"/>
      <c r="Q18" s="14"/>
      <c r="R18" s="14"/>
      <c r="S18" s="14">
        <v>414</v>
      </c>
      <c r="T18" s="14"/>
      <c r="U18" s="14">
        <f t="shared" si="3"/>
        <v>414</v>
      </c>
      <c r="V18" s="14"/>
      <c r="X18" s="15"/>
      <c r="Y18" s="16" t="s">
        <v>100</v>
      </c>
      <c r="Z18" s="7" t="s">
        <v>41</v>
      </c>
    </row>
    <row r="19" spans="1:26" ht="54" x14ac:dyDescent="0.25">
      <c r="A19" s="9">
        <v>162</v>
      </c>
      <c r="B19" s="17" t="s">
        <v>30</v>
      </c>
      <c r="C19" s="17" t="s">
        <v>95</v>
      </c>
      <c r="D19" s="10" t="s">
        <v>106</v>
      </c>
      <c r="E19" s="18" t="s">
        <v>107</v>
      </c>
      <c r="F19" s="11" t="s">
        <v>99</v>
      </c>
      <c r="G19" s="6" t="s">
        <v>69</v>
      </c>
      <c r="H19" s="12" t="s">
        <v>26</v>
      </c>
      <c r="I19" s="8" t="s">
        <v>17</v>
      </c>
      <c r="J19" s="19" t="s">
        <v>103</v>
      </c>
      <c r="K19" s="23" t="s">
        <v>21</v>
      </c>
      <c r="L19" s="23" t="s">
        <v>28</v>
      </c>
      <c r="M19" s="14">
        <v>414</v>
      </c>
      <c r="N19" s="14"/>
      <c r="O19" s="14"/>
      <c r="P19" s="14"/>
      <c r="Q19" s="14"/>
      <c r="R19" s="14"/>
      <c r="S19" s="14">
        <v>414</v>
      </c>
      <c r="T19" s="14"/>
      <c r="U19" s="14">
        <f t="shared" si="3"/>
        <v>414</v>
      </c>
      <c r="V19" s="14"/>
      <c r="X19" s="15"/>
      <c r="Y19" s="16" t="s">
        <v>100</v>
      </c>
      <c r="Z19" s="7" t="s">
        <v>41</v>
      </c>
    </row>
    <row r="20" spans="1:26" ht="54" x14ac:dyDescent="0.25">
      <c r="A20" s="9">
        <v>163</v>
      </c>
      <c r="B20" s="17" t="s">
        <v>44</v>
      </c>
      <c r="C20" s="17" t="s">
        <v>33</v>
      </c>
      <c r="D20" s="10" t="s">
        <v>34</v>
      </c>
      <c r="E20" s="18" t="s">
        <v>37</v>
      </c>
      <c r="F20" s="11" t="s">
        <v>99</v>
      </c>
      <c r="G20" s="6" t="s">
        <v>69</v>
      </c>
      <c r="H20" s="12" t="s">
        <v>26</v>
      </c>
      <c r="I20" s="8" t="s">
        <v>17</v>
      </c>
      <c r="J20" s="19" t="s">
        <v>103</v>
      </c>
      <c r="K20" s="23" t="s">
        <v>21</v>
      </c>
      <c r="L20" s="23" t="s">
        <v>28</v>
      </c>
      <c r="M20" s="14">
        <v>414</v>
      </c>
      <c r="N20" s="14"/>
      <c r="O20" s="14"/>
      <c r="P20" s="14"/>
      <c r="Q20" s="14"/>
      <c r="R20" s="14"/>
      <c r="S20" s="14">
        <v>414</v>
      </c>
      <c r="T20" s="14"/>
      <c r="U20" s="14">
        <f t="shared" si="3"/>
        <v>414</v>
      </c>
      <c r="V20" s="14"/>
      <c r="X20" s="15"/>
      <c r="Y20" s="16" t="s">
        <v>100</v>
      </c>
      <c r="Z20" s="7" t="s">
        <v>41</v>
      </c>
    </row>
    <row r="21" spans="1:26" ht="54" x14ac:dyDescent="0.25">
      <c r="A21" s="9">
        <v>164</v>
      </c>
      <c r="B21" s="17" t="s">
        <v>30</v>
      </c>
      <c r="C21" s="17" t="s">
        <v>30</v>
      </c>
      <c r="D21" s="10" t="s">
        <v>108</v>
      </c>
      <c r="E21" s="18" t="s">
        <v>109</v>
      </c>
      <c r="F21" s="11" t="s">
        <v>99</v>
      </c>
      <c r="G21" s="6" t="s">
        <v>69</v>
      </c>
      <c r="H21" s="12" t="s">
        <v>26</v>
      </c>
      <c r="I21" s="8" t="s">
        <v>17</v>
      </c>
      <c r="J21" s="19" t="s">
        <v>103</v>
      </c>
      <c r="K21" s="23" t="s">
        <v>21</v>
      </c>
      <c r="L21" s="23" t="s">
        <v>28</v>
      </c>
      <c r="M21" s="14">
        <v>414</v>
      </c>
      <c r="N21" s="14"/>
      <c r="O21" s="14"/>
      <c r="P21" s="14"/>
      <c r="Q21" s="14"/>
      <c r="R21" s="14"/>
      <c r="S21" s="14">
        <v>414</v>
      </c>
      <c r="T21" s="14"/>
      <c r="U21" s="14">
        <f t="shared" si="3"/>
        <v>414</v>
      </c>
      <c r="V21" s="14"/>
      <c r="X21" s="15"/>
      <c r="Y21" s="16" t="s">
        <v>100</v>
      </c>
      <c r="Z21" s="7" t="s">
        <v>41</v>
      </c>
    </row>
    <row r="22" spans="1:26" ht="54" x14ac:dyDescent="0.25">
      <c r="A22" s="9">
        <v>165</v>
      </c>
      <c r="B22" s="17" t="s">
        <v>51</v>
      </c>
      <c r="C22" s="17" t="s">
        <v>53</v>
      </c>
      <c r="D22" s="10" t="s">
        <v>52</v>
      </c>
      <c r="E22" s="18" t="s">
        <v>53</v>
      </c>
      <c r="F22" s="11" t="s">
        <v>99</v>
      </c>
      <c r="G22" s="6" t="s">
        <v>69</v>
      </c>
      <c r="H22" s="12" t="s">
        <v>26</v>
      </c>
      <c r="I22" s="8" t="s">
        <v>17</v>
      </c>
      <c r="J22" s="19" t="s">
        <v>103</v>
      </c>
      <c r="K22" s="23" t="s">
        <v>21</v>
      </c>
      <c r="L22" s="23" t="s">
        <v>28</v>
      </c>
      <c r="M22" s="14">
        <v>414</v>
      </c>
      <c r="N22" s="14"/>
      <c r="O22" s="14"/>
      <c r="P22" s="14"/>
      <c r="Q22" s="14"/>
      <c r="R22" s="14"/>
      <c r="S22" s="14">
        <v>414</v>
      </c>
      <c r="T22" s="14"/>
      <c r="U22" s="14">
        <v>414</v>
      </c>
      <c r="V22" s="14"/>
      <c r="X22" s="15"/>
      <c r="Y22" s="16" t="s">
        <v>100</v>
      </c>
      <c r="Z22" s="7" t="s">
        <v>41</v>
      </c>
    </row>
    <row r="23" spans="1:26" s="13" customFormat="1" ht="72" x14ac:dyDescent="0.25">
      <c r="A23" s="9">
        <v>166</v>
      </c>
      <c r="B23" s="17" t="s">
        <v>25</v>
      </c>
      <c r="C23" s="17" t="s">
        <v>30</v>
      </c>
      <c r="D23" s="10" t="s">
        <v>56</v>
      </c>
      <c r="E23" s="18" t="s">
        <v>57</v>
      </c>
      <c r="F23" s="11" t="s">
        <v>110</v>
      </c>
      <c r="G23" s="6" t="s">
        <v>69</v>
      </c>
      <c r="H23" s="12" t="s">
        <v>26</v>
      </c>
      <c r="I23" s="8" t="s">
        <v>111</v>
      </c>
      <c r="J23" s="20" t="s">
        <v>112</v>
      </c>
      <c r="K23" s="13" t="s">
        <v>27</v>
      </c>
      <c r="L23" s="13" t="s">
        <v>28</v>
      </c>
      <c r="M23" s="14">
        <v>2032</v>
      </c>
      <c r="N23" s="14"/>
      <c r="O23" s="14"/>
      <c r="P23" s="14"/>
      <c r="Q23" s="14">
        <v>1618</v>
      </c>
      <c r="R23" s="14"/>
      <c r="S23" s="14">
        <v>414</v>
      </c>
      <c r="T23" s="14"/>
      <c r="U23" s="14">
        <f t="shared" ref="U23:U25" si="4">SUM(N23:T23)</f>
        <v>2032</v>
      </c>
      <c r="V23" s="14"/>
      <c r="X23" s="15"/>
      <c r="Y23" s="16" t="s">
        <v>113</v>
      </c>
      <c r="Z23" s="7" t="s">
        <v>41</v>
      </c>
    </row>
    <row r="24" spans="1:26" s="13" customFormat="1" ht="72" x14ac:dyDescent="0.25">
      <c r="A24" s="9">
        <v>167</v>
      </c>
      <c r="B24" s="17" t="s">
        <v>30</v>
      </c>
      <c r="C24" s="17" t="s">
        <v>114</v>
      </c>
      <c r="D24" s="10" t="s">
        <v>115</v>
      </c>
      <c r="E24" s="18" t="s">
        <v>46</v>
      </c>
      <c r="F24" s="11" t="s">
        <v>110</v>
      </c>
      <c r="G24" s="6" t="s">
        <v>69</v>
      </c>
      <c r="H24" s="12" t="s">
        <v>26</v>
      </c>
      <c r="I24" s="8" t="s">
        <v>116</v>
      </c>
      <c r="J24" s="20" t="s">
        <v>112</v>
      </c>
      <c r="K24" s="13" t="s">
        <v>27</v>
      </c>
      <c r="L24" s="13" t="s">
        <v>28</v>
      </c>
      <c r="M24" s="14">
        <v>2632</v>
      </c>
      <c r="N24" s="14"/>
      <c r="O24" s="14"/>
      <c r="P24" s="14"/>
      <c r="Q24" s="14">
        <v>1618</v>
      </c>
      <c r="R24" s="14">
        <f>113.58+205.64+129.93</f>
        <v>449.15</v>
      </c>
      <c r="S24" s="14">
        <v>414</v>
      </c>
      <c r="T24" s="14"/>
      <c r="U24" s="14">
        <f t="shared" si="4"/>
        <v>2481.15</v>
      </c>
      <c r="V24" s="14">
        <f>M24-U24</f>
        <v>150.84999999999991</v>
      </c>
      <c r="X24" s="15">
        <v>45597</v>
      </c>
      <c r="Y24" s="16" t="s">
        <v>113</v>
      </c>
      <c r="Z24" s="7" t="s">
        <v>41</v>
      </c>
    </row>
    <row r="25" spans="1:26" s="13" customFormat="1" ht="72" x14ac:dyDescent="0.25">
      <c r="A25" s="24">
        <v>168</v>
      </c>
      <c r="B25" s="17" t="s">
        <v>30</v>
      </c>
      <c r="C25" s="17" t="s">
        <v>114</v>
      </c>
      <c r="D25" s="10" t="s">
        <v>117</v>
      </c>
      <c r="E25" s="18" t="s">
        <v>46</v>
      </c>
      <c r="F25" s="11" t="s">
        <v>110</v>
      </c>
      <c r="G25" s="6" t="s">
        <v>69</v>
      </c>
      <c r="H25" s="12" t="s">
        <v>26</v>
      </c>
      <c r="I25" s="8" t="s">
        <v>111</v>
      </c>
      <c r="J25" s="20" t="s">
        <v>112</v>
      </c>
      <c r="K25" s="13" t="s">
        <v>27</v>
      </c>
      <c r="L25" s="13" t="s">
        <v>28</v>
      </c>
      <c r="M25" s="14">
        <v>2032</v>
      </c>
      <c r="N25" s="14"/>
      <c r="O25" s="14"/>
      <c r="P25" s="14"/>
      <c r="Q25" s="14">
        <v>1618</v>
      </c>
      <c r="R25" s="14"/>
      <c r="S25" s="14">
        <v>414</v>
      </c>
      <c r="T25" s="14"/>
      <c r="U25" s="14">
        <f t="shared" si="4"/>
        <v>2032</v>
      </c>
      <c r="X25" s="15"/>
      <c r="Y25" s="16" t="s">
        <v>113</v>
      </c>
      <c r="Z25" s="7" t="s">
        <v>41</v>
      </c>
    </row>
    <row r="26" spans="1:26" x14ac:dyDescent="0.25">
      <c r="S26" s="14"/>
      <c r="T26" s="14"/>
    </row>
    <row r="27" spans="1:26" x14ac:dyDescent="0.25">
      <c r="S27" s="14"/>
      <c r="T27" s="14"/>
    </row>
    <row r="28" spans="1:26" x14ac:dyDescent="0.25">
      <c r="S28" s="14"/>
      <c r="T28" s="14"/>
    </row>
    <row r="29" spans="1:26" x14ac:dyDescent="0.25">
      <c r="T29" s="14"/>
      <c r="U29" s="14"/>
    </row>
    <row r="30" spans="1:26" x14ac:dyDescent="0.25">
      <c r="T30" s="14"/>
      <c r="U30" s="14"/>
    </row>
    <row r="31" spans="1:26" x14ac:dyDescent="0.25">
      <c r="T31" s="14"/>
      <c r="U31" s="14"/>
    </row>
    <row r="32" spans="1:26" x14ac:dyDescent="0.25">
      <c r="T32" s="14"/>
      <c r="U32" s="14"/>
    </row>
    <row r="33" spans="20:21" x14ac:dyDescent="0.25">
      <c r="T33" s="14"/>
      <c r="U33" s="14"/>
    </row>
    <row r="34" spans="20:21" x14ac:dyDescent="0.25">
      <c r="T34" s="14"/>
      <c r="U34" s="14"/>
    </row>
    <row r="35" spans="20:21" x14ac:dyDescent="0.25">
      <c r="T35" s="14"/>
      <c r="U35" s="14"/>
    </row>
    <row r="36" spans="20:21" x14ac:dyDescent="0.25">
      <c r="T36" s="14"/>
      <c r="U36" s="14"/>
    </row>
    <row r="37" spans="20:21" x14ac:dyDescent="0.25">
      <c r="T37" s="14"/>
      <c r="U37" s="14"/>
    </row>
    <row r="38" spans="20:21" x14ac:dyDescent="0.25">
      <c r="T38" s="14"/>
      <c r="U38" s="14"/>
    </row>
    <row r="39" spans="20:21" x14ac:dyDescent="0.25">
      <c r="T39" s="14"/>
      <c r="U39" s="14"/>
    </row>
    <row r="40" spans="20:21" x14ac:dyDescent="0.25">
      <c r="T40" s="14"/>
      <c r="U40" s="14"/>
    </row>
    <row r="41" spans="20:21" x14ac:dyDescent="0.25">
      <c r="T41" s="14"/>
      <c r="U41" s="14"/>
    </row>
    <row r="42" spans="20:21" x14ac:dyDescent="0.25">
      <c r="T42" s="14"/>
      <c r="U42" s="14"/>
    </row>
    <row r="43" spans="20:21" x14ac:dyDescent="0.25">
      <c r="T43" s="14"/>
      <c r="U43" s="14"/>
    </row>
    <row r="44" spans="20:21" x14ac:dyDescent="0.25">
      <c r="T44" s="14"/>
      <c r="U44" s="14"/>
    </row>
    <row r="45" spans="20:21" x14ac:dyDescent="0.25">
      <c r="T45" s="14"/>
      <c r="U45" s="14"/>
    </row>
    <row r="46" spans="20:21" x14ac:dyDescent="0.25">
      <c r="T46" s="14"/>
      <c r="U46" s="14"/>
    </row>
    <row r="47" spans="20:21" x14ac:dyDescent="0.25">
      <c r="T47" s="14"/>
      <c r="U47" s="14"/>
    </row>
    <row r="48" spans="20:21" x14ac:dyDescent="0.25">
      <c r="T48" s="14"/>
      <c r="U48" s="14"/>
    </row>
    <row r="49" spans="20:23" x14ac:dyDescent="0.25">
      <c r="T49" s="14"/>
      <c r="U49" s="14"/>
    </row>
    <row r="50" spans="20:23" x14ac:dyDescent="0.25">
      <c r="V50" s="14"/>
      <c r="W50" s="14"/>
    </row>
    <row r="51" spans="20:23" x14ac:dyDescent="0.25">
      <c r="V51" s="14"/>
      <c r="W51" s="14"/>
    </row>
    <row r="52" spans="20:23" x14ac:dyDescent="0.25">
      <c r="V52" s="14"/>
      <c r="W52" s="14"/>
    </row>
    <row r="53" spans="20:23" x14ac:dyDescent="0.25">
      <c r="V53" s="14"/>
      <c r="W53" s="14"/>
    </row>
    <row r="54" spans="20:23" x14ac:dyDescent="0.25">
      <c r="V54" s="14"/>
      <c r="W54" s="14"/>
    </row>
    <row r="55" spans="20:23" x14ac:dyDescent="0.25">
      <c r="V55" s="14"/>
      <c r="W55" s="14"/>
    </row>
    <row r="56" spans="20:23" x14ac:dyDescent="0.25">
      <c r="V56" s="14"/>
      <c r="W56" s="14"/>
    </row>
  </sheetData>
  <dataValidations count="1">
    <dataValidation type="list" allowBlank="1" showErrorMessage="1" sqref="F2:F12">
      <formula1>Hidden_211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2025-01-27T17:10:26Z</dcterms:modified>
</cp:coreProperties>
</file>