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ÑOS ANTERIORES\ADMON 2024\TRANSPARENCIA\VIATICOS\"/>
    </mc:Choice>
  </mc:AlternateContent>
  <bookViews>
    <workbookView xWindow="-120" yWindow="-120" windowWidth="20730" windowHeight="11160"/>
  </bookViews>
  <sheets>
    <sheet name="Hoja1" sheetId="1" r:id="rId1"/>
  </sheets>
  <externalReferences>
    <externalReference r:id="rId2"/>
  </externalReferences>
  <definedNames>
    <definedName name="Hidden_13">[1]Hidden_1!$A$1:$A$11</definedName>
    <definedName name="Hidden_211">[1]Hidden_2!$A$1:$A$2</definedName>
    <definedName name="Hidden_313">[1]Hidden_3!$A$1:$A$2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22" i="1"/>
  <c r="U21" i="1"/>
  <c r="U20" i="1"/>
  <c r="O19" i="1"/>
  <c r="N19" i="1"/>
  <c r="U18" i="1"/>
  <c r="U17" i="1"/>
  <c r="S16" i="1"/>
  <c r="U16" i="1" s="1"/>
  <c r="V16" i="1" s="1"/>
  <c r="O15" i="1"/>
  <c r="N15" i="1"/>
  <c r="U14" i="1"/>
  <c r="U13" i="1"/>
  <c r="M13" i="1"/>
  <c r="S12" i="1"/>
  <c r="O12" i="1"/>
  <c r="N12" i="1"/>
  <c r="N11" i="1"/>
  <c r="U11" i="1" s="1"/>
  <c r="U10" i="1"/>
  <c r="S9" i="1"/>
  <c r="O9" i="1"/>
  <c r="N9" i="1"/>
  <c r="U8" i="1"/>
  <c r="V8" i="1" s="1"/>
  <c r="U7" i="1"/>
  <c r="V7" i="1" s="1"/>
  <c r="O6" i="1"/>
  <c r="N6" i="1"/>
  <c r="S5" i="1"/>
  <c r="U5" i="1" s="1"/>
  <c r="V5" i="1" s="1"/>
  <c r="S4" i="1"/>
  <c r="O4" i="1"/>
  <c r="N4" i="1"/>
  <c r="S3" i="1"/>
  <c r="U3" i="1" s="1"/>
  <c r="V3" i="1" s="1"/>
  <c r="S2" i="1"/>
  <c r="U2" i="1" s="1"/>
  <c r="V2" i="1" s="1"/>
  <c r="U6" i="1" l="1"/>
  <c r="W6" i="1" s="1"/>
  <c r="U22" i="1"/>
  <c r="V22" i="1" s="1"/>
  <c r="U4" i="1"/>
  <c r="W4" i="1" s="1"/>
  <c r="U15" i="1"/>
  <c r="V15" i="1" s="1"/>
  <c r="U12" i="1"/>
  <c r="V12" i="1" s="1"/>
  <c r="U19" i="1"/>
  <c r="W19" i="1" s="1"/>
  <c r="U9" i="1"/>
  <c r="V9" i="1" s="1"/>
</calcChain>
</file>

<file path=xl/sharedStrings.xml><?xml version="1.0" encoding="utf-8"?>
<sst xmlns="http://schemas.openxmlformats.org/spreadsheetml/2006/main" count="301" uniqueCount="105">
  <si>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</si>
  <si>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</si>
  <si>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</si>
  <si>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</si>
  <si>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</si>
  <si>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</si>
  <si>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</si>
  <si>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</si>
  <si>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</si>
  <si>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</si>
  <si>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</si>
  <si>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</si>
  <si>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</si>
  <si>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</si>
  <si>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</si>
  <si>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</si>
  <si>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</si>
  <si>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</si>
  <si>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</si>
  <si>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</si>
  <si>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</si>
  <si>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</si>
  <si>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</si>
  <si>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</si>
  <si>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</si>
  <si>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</si>
  <si>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>GDL, JAL</t>
  </si>
  <si>
    <t>PAGARE</t>
  </si>
  <si>
    <t>TRANSF</t>
  </si>
  <si>
    <t>COMISION</t>
  </si>
  <si>
    <t>PROGRAMAS</t>
  </si>
  <si>
    <t xml:space="preserve">DELEG INST DE LA PPNNA        </t>
  </si>
  <si>
    <t>CONTROL Y MTTO VEHICULOS OFICIALES</t>
  </si>
  <si>
    <t>CHOFER</t>
  </si>
  <si>
    <t>FERNANDO DIAZ GARCIA</t>
  </si>
  <si>
    <t>JONATHAN ALEXIS BERNAL RODRIGUEZ</t>
  </si>
  <si>
    <t>ADMINISTRACION</t>
  </si>
  <si>
    <t>PROFESIONISTA ESPECIALIZADO ABOGADO</t>
  </si>
  <si>
    <t>DILIGENCIAS VARIAS</t>
  </si>
  <si>
    <t>REALIZAR DILIGENCIAS INTERPUESTA POR EL JUZGADO Y SEGUIMIENTO DE EXPEDIENTES</t>
  </si>
  <si>
    <t>SE REALIZO LA COMISION DE MANERA SATISFACTORIA</t>
  </si>
  <si>
    <t>ZAIRA GABRIELA ORDOÑEZ PADILLA</t>
  </si>
  <si>
    <t>DELEGADA</t>
  </si>
  <si>
    <t>ADMINISTRATIVA</t>
  </si>
  <si>
    <t>JOSE LUCAS ESCOBAR GARCIA</t>
  </si>
  <si>
    <t>ALIMENTOS,  COMBUSTIBLE Y PEAJES REDONDO</t>
  </si>
  <si>
    <t>PROFESIONISTA ESPECIALIZADO B ABOGADO</t>
  </si>
  <si>
    <t>CYNTHIA ISABEL VALENZUELA LOPEZ</t>
  </si>
  <si>
    <t>DIRECTORA</t>
  </si>
  <si>
    <t>CLAUDIA ELIZABETH QUINTERO VAZQUEZ</t>
  </si>
  <si>
    <t>AUXILIAR ADMINISTRATIVA A</t>
  </si>
  <si>
    <t>ALIMENTOS, HOSPEDAJE, COMBUSTIBLE Y PEAJES REDONDO</t>
  </si>
  <si>
    <t>CARLOS HERNANDEZ RODRIGUEZ</t>
  </si>
  <si>
    <t>CRIT OCCIDENTE</t>
  </si>
  <si>
    <t>XOCHITL ARTEMISA AMADOR</t>
  </si>
  <si>
    <t>ENCARGADA DE DESPACHO DE LA SUBDIRECCION DE PROGRAMAS</t>
  </si>
  <si>
    <r>
      <t>MIERCOLES 06 NOVIEMBRE 2024/</t>
    </r>
    <r>
      <rPr>
        <sz val="8"/>
        <color theme="4" tint="-0.249977111117893"/>
        <rFont val="Calibri"/>
        <family val="2"/>
        <scheme val="minor"/>
      </rPr>
      <t>CAMBIO</t>
    </r>
    <r>
      <rPr>
        <b/>
        <sz val="8"/>
        <color theme="4" tint="-0.249977111117893"/>
        <rFont val="Calibri"/>
        <family val="2"/>
        <scheme val="minor"/>
      </rPr>
      <t xml:space="preserve"> </t>
    </r>
    <r>
      <rPr>
        <sz val="8"/>
        <color theme="4" tint="-0.249977111117893"/>
        <rFont val="Calibri"/>
        <family val="2"/>
        <scheme val="minor"/>
      </rPr>
      <t>A</t>
    </r>
    <r>
      <rPr>
        <sz val="8"/>
        <rFont val="Calibri"/>
        <family val="2"/>
        <scheme val="minor"/>
      </rPr>
      <t xml:space="preserve"> LUNES 11 NOVIEMBRE 2024</t>
    </r>
  </si>
  <si>
    <t>AUDITORIO "FRAY ANTONIO ALCALDE"</t>
  </si>
  <si>
    <t>CONOCIMIENTO DE PROYECTOS PARA ATENCION A PERSONAS MAYORES</t>
  </si>
  <si>
    <r>
      <rPr>
        <b/>
        <sz val="7"/>
        <color theme="1"/>
        <rFont val="Calibri"/>
        <family val="2"/>
        <scheme val="minor"/>
      </rPr>
      <t>DOM 10 NOV</t>
    </r>
    <r>
      <rPr>
        <sz val="7"/>
        <color theme="1"/>
        <rFont val="Calibri"/>
        <family val="2"/>
        <scheme val="minor"/>
      </rPr>
      <t xml:space="preserve"> 5.00PM SALIDA A GDL</t>
    </r>
    <r>
      <rPr>
        <b/>
        <sz val="7"/>
        <color theme="1"/>
        <rFont val="Calibri"/>
        <family val="2"/>
        <scheme val="minor"/>
      </rPr>
      <t>/LUN 11 NOV</t>
    </r>
    <r>
      <rPr>
        <sz val="7"/>
        <color theme="1"/>
        <rFont val="Calibri"/>
        <family val="2"/>
        <scheme val="minor"/>
      </rPr>
      <t xml:space="preserve"> 9:00AM ASISTIR A CAPACITACION/5:00PM SALIDA A VTA</t>
    </r>
  </si>
  <si>
    <t>CAIAMA</t>
  </si>
  <si>
    <t xml:space="preserve">COORDINADORA DE AREA </t>
  </si>
  <si>
    <t>9:00AM CAPACITACION DE PROYECTOS PARA DULTAS MAYORES/5;00PM SALIDA DE GDL A VTA</t>
  </si>
  <si>
    <t>DIRECTORA GENERAL</t>
  </si>
  <si>
    <t>ALIMENTOS, COMBUSTIBLE Y PEAJES REDONDO</t>
  </si>
  <si>
    <r>
      <rPr>
        <b/>
        <sz val="8"/>
        <color theme="1"/>
        <rFont val="Calibri"/>
        <family val="2"/>
        <scheme val="minor"/>
      </rPr>
      <t xml:space="preserve">Sab 09 Nov </t>
    </r>
    <r>
      <rPr>
        <sz val="8"/>
        <color theme="1"/>
        <rFont val="Calibri"/>
        <family val="2"/>
        <scheme val="minor"/>
      </rPr>
      <t>8:00am salida a Gdl de Pto Vta/12:15pm Llegada a Gdl</t>
    </r>
    <r>
      <rPr>
        <b/>
        <sz val="8"/>
        <color theme="1"/>
        <rFont val="Calibri"/>
        <family val="2"/>
        <scheme val="minor"/>
      </rPr>
      <t>/ Lun 11 Nov</t>
    </r>
    <r>
      <rPr>
        <sz val="8"/>
        <color theme="1"/>
        <rFont val="Calibri"/>
        <family val="2"/>
        <scheme val="minor"/>
      </rPr>
      <t xml:space="preserve"> 9:00am Asistir a capacitación/5:00pm Salida a Vta/9:35pm Llegada a Vta
</t>
    </r>
  </si>
  <si>
    <t>MIGUEL ANGEL RODRIGUEZ TOVAR</t>
  </si>
  <si>
    <t>ABOGADO LABORAL</t>
  </si>
  <si>
    <t>VIERNES 08 NOVIEMBRE 2024</t>
  </si>
  <si>
    <t>JUNTA CONCILIACION</t>
  </si>
  <si>
    <t>DAR SEGUIMIENTO A DEMANDA LABORAL</t>
  </si>
  <si>
    <r>
      <t>JUE 07 NOV</t>
    </r>
    <r>
      <rPr>
        <sz val="7"/>
        <color theme="1"/>
        <rFont val="Calibri"/>
        <family val="2"/>
        <scheme val="minor"/>
      </rPr>
      <t xml:space="preserve"> 6:15PM SALIDA A GDL/10:50PM LLEGADA A GDL/</t>
    </r>
    <r>
      <rPr>
        <b/>
        <sz val="7"/>
        <color theme="1"/>
        <rFont val="Calibri"/>
        <family val="2"/>
        <scheme val="minor"/>
      </rPr>
      <t>VIE 08 NOV</t>
    </r>
    <r>
      <rPr>
        <sz val="7"/>
        <color theme="1"/>
        <rFont val="Calibri"/>
        <family val="2"/>
        <scheme val="minor"/>
      </rPr>
      <t xml:space="preserve"> 9:30AM A 11:45AM ASIST JUNTA CONCILIACION/1:15PM SALIDA A VTA/5:30PM LLEGADA A VTA</t>
    </r>
  </si>
  <si>
    <t>JUEVES 14 Y VIERNES 15 NOVIEMBRE 2024</t>
  </si>
  <si>
    <t>ALIMENTOS, HOSPEDAJE</t>
  </si>
  <si>
    <t>TRASNF.04/12/2024</t>
  </si>
  <si>
    <r>
      <t>JUE 14 NOV</t>
    </r>
    <r>
      <rPr>
        <sz val="7"/>
        <color theme="1"/>
        <rFont val="Calibri"/>
        <family val="2"/>
        <scheme val="minor"/>
      </rPr>
      <t xml:space="preserve"> 6:30AM SALIDA A GDL/11:00AM LLEGADA A GDL/11:30AM LLEGADA A CD NIÑEZ/3:30PM TRASLADO HOTEL/</t>
    </r>
    <r>
      <rPr>
        <b/>
        <sz val="7"/>
        <color theme="1"/>
        <rFont val="Calibri"/>
        <family val="2"/>
        <scheme val="minor"/>
      </rPr>
      <t>VIE 15 NOV</t>
    </r>
    <r>
      <rPr>
        <sz val="7"/>
        <color theme="1"/>
        <rFont val="Calibri"/>
        <family val="2"/>
        <scheme val="minor"/>
      </rPr>
      <t xml:space="preserve"> 8:00AM SALIDA A CHAPALA/10:00AM LLEGADA A JUZGADO 2DO./11:30AM TRASLADO AL JUEZ MENOR/12:30PM REGRESO A GDL/1:30PM LLEGADA A SUPREMO TRIBUNAL/2:20PM LLEGADA CD NIÑEZ/3:30PM REGESO A VTA/8:00PM LLEGADA A VTA</t>
    </r>
  </si>
  <si>
    <t>JUEVES 14 NOVIEMBRE 2024</t>
  </si>
  <si>
    <t>ALIMENTOS, TRANSPORTE TERRESTRE E INTERNO</t>
  </si>
  <si>
    <r>
      <t>JUE 14 NOV</t>
    </r>
    <r>
      <rPr>
        <sz val="7"/>
        <color theme="1"/>
        <rFont val="Calibri"/>
        <family val="2"/>
        <scheme val="minor"/>
      </rPr>
      <t xml:space="preserve"> 6:30AM SALIDA A GDL/11:00AM LLEGADA A GDL/11:30AM LLEGADA A CD NIÑEZ/3:30PM SALIDA DE CD NIÑEZ Y REGESO A VTA</t>
    </r>
  </si>
  <si>
    <t>TRASLADO DE PERSONAL A DILIGENCIAS VARIAS</t>
  </si>
  <si>
    <t>TARSLADO DE PERSONAL DE PROCURADURIA REALIZAR DILIGENCIAS INTERPUESTA POR EL JUZGADO Y SEGUIMIENTO DE EXPEDIENTES</t>
  </si>
  <si>
    <t>VIERNES 22 NOVIEMBRRE 2024</t>
  </si>
  <si>
    <t>TEPIC, NAY</t>
  </si>
  <si>
    <t>8:30AM SALIDA DE VTA A TEPIC/10:30AM TRASLADO AL TRIBUNAL SUPERIOR DE NAY/12:00PM TRASLADO AL JUZGADO 4TO FAMILIAR/2:00PM TRASLADO A SECRETARIA SEGURIDAD PUBLICA/3:00PM REGRESO A VTA/7:30PM LLEGADA A VTA</t>
  </si>
  <si>
    <t>JUEVES 21 Y VIERNES 22 NOVIEMBRE 2024</t>
  </si>
  <si>
    <r>
      <t xml:space="preserve">MIE 20 NOV </t>
    </r>
    <r>
      <rPr>
        <sz val="7"/>
        <color theme="1"/>
        <rFont val="Calibri"/>
        <family val="2"/>
        <scheme val="minor"/>
      </rPr>
      <t>6:05PM SALIDA A GDL/9:50PM LLEGADA A GDL/</t>
    </r>
    <r>
      <rPr>
        <b/>
        <sz val="7"/>
        <color theme="1"/>
        <rFont val="Calibri"/>
        <family val="2"/>
        <scheme val="minor"/>
      </rPr>
      <t xml:space="preserve">JUE 21 NOV </t>
    </r>
    <r>
      <rPr>
        <sz val="7"/>
        <color theme="1"/>
        <rFont val="Calibri"/>
        <family val="2"/>
        <scheme val="minor"/>
      </rPr>
      <t>10:00AM A 1:00PM ASISTENCIA TRIBUNAL/</t>
    </r>
    <r>
      <rPr>
        <b/>
        <sz val="7"/>
        <color theme="1"/>
        <rFont val="Calibri"/>
        <family val="2"/>
        <scheme val="minor"/>
      </rPr>
      <t xml:space="preserve">VIE 22 NOV </t>
    </r>
    <r>
      <rPr>
        <sz val="7"/>
        <color theme="1"/>
        <rFont val="Calibri"/>
        <family val="2"/>
        <scheme val="minor"/>
      </rPr>
      <t>9:30AM A 11:05AM ASISTENCIA JUNTA CONCILIACION/2:05 SALIDA DE GDL/5:15PM LLEGADA A VTA</t>
    </r>
  </si>
  <si>
    <t>GRABACION DE VIDEO DE AGRADECIMIENTO</t>
  </si>
  <si>
    <t>7:30AM SALIDA A GDL/11:15AM LLEGADA A GDL/12:00PM A 5:00PM GRABACION/8:10PM SALIDA A VTA/12:45AM LLEGADA A VTA</t>
  </si>
  <si>
    <t xml:space="preserve">ASISTIR A DIRECTORA </t>
  </si>
  <si>
    <t>COORDINADOR DE AREA</t>
  </si>
  <si>
    <t>TRASLADO DIRECTORA A GRABACION DE VIDEO</t>
  </si>
  <si>
    <t>ELIAS AGUSTIN SOLANO RODRIGUEZ</t>
  </si>
  <si>
    <t>CENTRO ASIST FORTALEZA DE VIDA</t>
  </si>
  <si>
    <t>TARSLADO DE MENOR  PARA INGRESO A ESTANCIA</t>
  </si>
  <si>
    <t>$1,799.73 Transf el 03 DIC /$2,000 en efectivo el 06 DIC</t>
  </si>
  <si>
    <t>3:30PM SALIDA DE HOSPITAL REGIONAL/6:00PM LLEGADA A GDL/6:40PM LLEGADA A ALBERGUE FORTALEZA DE VIDA/7:20PM REGRESO A GDL/11:50PM LLEGADA A VTA</t>
  </si>
  <si>
    <t>MIERCOLES 27 NOVIEMBRE 2024</t>
  </si>
  <si>
    <t>UDG</t>
  </si>
  <si>
    <t>FIRMA DE CONVENIO</t>
  </si>
  <si>
    <t>7:30AM SALIDA A GDL/11:15AM LLEGADA A GDL/12:00PM A 3:00PM FIRMA DE CONVENIO/6:45PM SALIDA A VTA/10:35PM LLEGADA A VTA</t>
  </si>
  <si>
    <t>JURIDICO</t>
  </si>
  <si>
    <t>JOSE REYNALDO PACHECO SANTOS</t>
  </si>
  <si>
    <t>COORDINADOR JURIDICO</t>
  </si>
  <si>
    <t>6:00AM SALIDA A GDL/10:00AM LLEHGADA A GDL/10:40AM LLEGADA A CD NIÑEZ HAST5A LAS 2:30PM/SALIDA A REGISTRO CIVIL DEL EDO DE JAL/4:00PM SALIDA A VTA/8:00PM LLEGADA A VTA</t>
  </si>
  <si>
    <t xml:space="preserve">ANA ISABEL CALDERON ROBLES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</si>
</sst>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4" fontId="2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Alignment="1">
      <alignment vertical="top" wrapText="1"/>
    </xf>
    <xf numFmtId="14" fontId="2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A&#209;OS%20ANTERIORES/ADMON%202024/VIATICOS/TRANSPARENCIA/07.%20Copia%20de%20LTAIPEJM8FV-S%20(JULIO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0074"/>
      <sheetName val="Tabla_390075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workbookViewId="0">
      <pane ySplit="1" topLeftCell="A14" activePane="bottomLeft" state="frozen"/>
      <selection pane="bottomLeft" activeCell="A11" sqref="A11:A21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3" customWidth="1"/>
    <col min="8" max="8" width="15.140625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</cols>
  <sheetData>
    <row r="1" spans="1:26" s="4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29</v>
      </c>
      <c r="H1" s="1" t="s">
        <v>6</v>
      </c>
      <c r="I1" s="1" t="s">
        <v>7</v>
      </c>
      <c r="J1" s="2" t="s">
        <v>8</v>
      </c>
      <c r="K1" s="2" t="s">
        <v>9</v>
      </c>
      <c r="L1" s="1" t="s">
        <v>10</v>
      </c>
      <c r="M1" s="2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2" t="s">
        <v>23</v>
      </c>
      <c r="Z1" s="2" t="s">
        <v>24</v>
      </c>
    </row>
    <row r="2" spans="1:26" s="13" customFormat="1" ht="33.75" customHeight="1" x14ac:dyDescent="0.25">
      <c r="A2" s="20">
        <v>169</v>
      </c>
      <c r="B2" s="5" t="s">
        <v>25</v>
      </c>
      <c r="C2" s="17" t="s">
        <v>30</v>
      </c>
      <c r="D2" s="10" t="s">
        <v>54</v>
      </c>
      <c r="E2" s="18" t="s">
        <v>55</v>
      </c>
      <c r="F2" s="11" t="s">
        <v>56</v>
      </c>
      <c r="G2" s="6" t="s">
        <v>57</v>
      </c>
      <c r="H2" s="12" t="s">
        <v>26</v>
      </c>
      <c r="I2" s="8" t="s">
        <v>17</v>
      </c>
      <c r="J2" s="25" t="s">
        <v>58</v>
      </c>
      <c r="K2" s="23" t="s">
        <v>27</v>
      </c>
      <c r="L2" s="23" t="s">
        <v>28</v>
      </c>
      <c r="M2" s="14">
        <v>610</v>
      </c>
      <c r="N2" s="14"/>
      <c r="O2" s="14"/>
      <c r="P2" s="14"/>
      <c r="Q2" s="14"/>
      <c r="R2" s="14"/>
      <c r="S2" s="14">
        <f>109+109+196+109</f>
        <v>523</v>
      </c>
      <c r="T2" s="14"/>
      <c r="U2" s="14">
        <f t="shared" ref="U2:U10" si="0">SUM(N2:T2)</f>
        <v>523</v>
      </c>
      <c r="V2" s="14">
        <f>M2-U2</f>
        <v>87</v>
      </c>
      <c r="X2" s="15">
        <v>45625</v>
      </c>
      <c r="Y2" s="16" t="s">
        <v>59</v>
      </c>
      <c r="Z2" s="7" t="s">
        <v>40</v>
      </c>
    </row>
    <row r="3" spans="1:26" s="13" customFormat="1" ht="45" x14ac:dyDescent="0.25">
      <c r="A3" s="20">
        <v>170</v>
      </c>
      <c r="B3" s="5" t="s">
        <v>30</v>
      </c>
      <c r="C3" s="17" t="s">
        <v>60</v>
      </c>
      <c r="D3" s="18" t="s">
        <v>104</v>
      </c>
      <c r="E3" s="18" t="s">
        <v>61</v>
      </c>
      <c r="F3" s="11" t="s">
        <v>56</v>
      </c>
      <c r="G3" s="6" t="s">
        <v>57</v>
      </c>
      <c r="H3" s="12" t="s">
        <v>26</v>
      </c>
      <c r="I3" s="8" t="s">
        <v>17</v>
      </c>
      <c r="J3" s="25" t="s">
        <v>58</v>
      </c>
      <c r="K3" s="23" t="s">
        <v>27</v>
      </c>
      <c r="L3" s="23" t="s">
        <v>28</v>
      </c>
      <c r="M3" s="14">
        <v>610</v>
      </c>
      <c r="N3" s="14"/>
      <c r="O3" s="14"/>
      <c r="P3" s="14"/>
      <c r="Q3" s="14"/>
      <c r="R3" s="14"/>
      <c r="S3" s="14">
        <f>109+109+196+109</f>
        <v>523</v>
      </c>
      <c r="T3" s="14"/>
      <c r="U3" s="14">
        <f t="shared" si="0"/>
        <v>523</v>
      </c>
      <c r="V3" s="14">
        <f>M3-U3</f>
        <v>87</v>
      </c>
      <c r="X3" s="15">
        <v>45639</v>
      </c>
      <c r="Y3" s="16" t="s">
        <v>62</v>
      </c>
      <c r="Z3" s="7" t="s">
        <v>40</v>
      </c>
    </row>
    <row r="4" spans="1:26" s="13" customFormat="1" ht="90" x14ac:dyDescent="0.25">
      <c r="A4" s="20">
        <v>172</v>
      </c>
      <c r="B4" s="5" t="s">
        <v>25</v>
      </c>
      <c r="C4" s="17" t="s">
        <v>25</v>
      </c>
      <c r="D4" s="10" t="s">
        <v>47</v>
      </c>
      <c r="E4" s="18" t="s">
        <v>63</v>
      </c>
      <c r="F4" s="11" t="s">
        <v>56</v>
      </c>
      <c r="G4" s="6" t="s">
        <v>57</v>
      </c>
      <c r="H4" s="12" t="s">
        <v>26</v>
      </c>
      <c r="I4" s="8" t="s">
        <v>64</v>
      </c>
      <c r="J4" s="25" t="s">
        <v>58</v>
      </c>
      <c r="K4" s="23" t="s">
        <v>27</v>
      </c>
      <c r="L4" s="23" t="s">
        <v>28</v>
      </c>
      <c r="M4" s="14">
        <v>4643.5</v>
      </c>
      <c r="N4" s="14">
        <f>788+962+386</f>
        <v>2136</v>
      </c>
      <c r="O4" s="14">
        <f>1211.87+1123.03</f>
        <v>2334.8999999999996</v>
      </c>
      <c r="P4" s="14"/>
      <c r="Q4" s="14"/>
      <c r="R4" s="14"/>
      <c r="S4" s="14">
        <f>109+109+196+109</f>
        <v>523</v>
      </c>
      <c r="T4" s="14"/>
      <c r="U4" s="14">
        <f t="shared" si="0"/>
        <v>4993.8999999999996</v>
      </c>
      <c r="V4" s="14"/>
      <c r="W4" s="14">
        <f>U4-M4</f>
        <v>350.39999999999964</v>
      </c>
      <c r="X4" s="15">
        <v>45644</v>
      </c>
      <c r="Y4" s="21" t="s">
        <v>65</v>
      </c>
      <c r="Z4" s="7" t="s">
        <v>40</v>
      </c>
    </row>
    <row r="5" spans="1:26" s="13" customFormat="1" ht="90" x14ac:dyDescent="0.25">
      <c r="A5" s="20">
        <v>173</v>
      </c>
      <c r="B5" s="5" t="s">
        <v>25</v>
      </c>
      <c r="C5" s="17" t="s">
        <v>25</v>
      </c>
      <c r="D5" s="10" t="s">
        <v>49</v>
      </c>
      <c r="E5" s="18" t="s">
        <v>50</v>
      </c>
      <c r="F5" s="11" t="s">
        <v>56</v>
      </c>
      <c r="G5" s="6" t="s">
        <v>57</v>
      </c>
      <c r="H5" s="12" t="s">
        <v>26</v>
      </c>
      <c r="I5" s="8" t="s">
        <v>17</v>
      </c>
      <c r="J5" s="25" t="s">
        <v>58</v>
      </c>
      <c r="K5" s="23" t="s">
        <v>27</v>
      </c>
      <c r="L5" s="23" t="s">
        <v>28</v>
      </c>
      <c r="M5" s="14">
        <v>610</v>
      </c>
      <c r="N5" s="14"/>
      <c r="O5" s="14"/>
      <c r="P5" s="14"/>
      <c r="Q5" s="14"/>
      <c r="R5" s="14"/>
      <c r="S5" s="14">
        <f>109+109+196+109</f>
        <v>523</v>
      </c>
      <c r="T5" s="14"/>
      <c r="U5" s="14">
        <f t="shared" si="0"/>
        <v>523</v>
      </c>
      <c r="V5" s="14">
        <f>M5-U5</f>
        <v>87</v>
      </c>
      <c r="W5" s="14"/>
      <c r="X5" s="15">
        <v>45674</v>
      </c>
      <c r="Y5" s="21" t="s">
        <v>65</v>
      </c>
      <c r="Z5" s="7" t="s">
        <v>40</v>
      </c>
    </row>
    <row r="6" spans="1:26" s="13" customFormat="1" ht="69" customHeight="1" x14ac:dyDescent="0.25">
      <c r="A6" s="9">
        <v>174</v>
      </c>
      <c r="B6" s="5" t="s">
        <v>43</v>
      </c>
      <c r="C6" s="5" t="s">
        <v>36</v>
      </c>
      <c r="D6" s="10" t="s">
        <v>66</v>
      </c>
      <c r="E6" s="18" t="s">
        <v>67</v>
      </c>
      <c r="F6" s="11" t="s">
        <v>68</v>
      </c>
      <c r="G6" s="6" t="s">
        <v>69</v>
      </c>
      <c r="H6" s="12" t="s">
        <v>26</v>
      </c>
      <c r="I6" s="8" t="s">
        <v>64</v>
      </c>
      <c r="J6" s="25" t="s">
        <v>70</v>
      </c>
      <c r="K6" s="23" t="s">
        <v>27</v>
      </c>
      <c r="L6" s="23" t="s">
        <v>28</v>
      </c>
      <c r="M6" s="14">
        <v>4492.5</v>
      </c>
      <c r="N6" s="14">
        <f>788+962+386</f>
        <v>2136</v>
      </c>
      <c r="O6" s="14">
        <f>624.21+824.71+1026.86</f>
        <v>2475.7799999999997</v>
      </c>
      <c r="P6" s="14"/>
      <c r="Q6" s="14"/>
      <c r="R6" s="14"/>
      <c r="S6" s="14">
        <v>414</v>
      </c>
      <c r="T6" s="14"/>
      <c r="U6" s="14">
        <f t="shared" si="0"/>
        <v>5025.78</v>
      </c>
      <c r="V6" s="14"/>
      <c r="W6" s="14">
        <f>U6-M6</f>
        <v>533.27999999999975</v>
      </c>
      <c r="X6" s="15">
        <v>45617</v>
      </c>
      <c r="Y6" s="19" t="s">
        <v>71</v>
      </c>
      <c r="Z6" s="7" t="s">
        <v>40</v>
      </c>
    </row>
    <row r="7" spans="1:26" s="13" customFormat="1" ht="153" x14ac:dyDescent="0.25">
      <c r="A7" s="9">
        <v>175</v>
      </c>
      <c r="B7" s="5" t="s">
        <v>25</v>
      </c>
      <c r="C7" s="5" t="s">
        <v>31</v>
      </c>
      <c r="D7" s="10" t="s">
        <v>35</v>
      </c>
      <c r="E7" s="18" t="s">
        <v>37</v>
      </c>
      <c r="F7" s="11" t="s">
        <v>72</v>
      </c>
      <c r="G7" s="6" t="s">
        <v>38</v>
      </c>
      <c r="H7" s="12" t="s">
        <v>26</v>
      </c>
      <c r="I7" s="8" t="s">
        <v>73</v>
      </c>
      <c r="J7" s="25" t="s">
        <v>39</v>
      </c>
      <c r="K7" s="23" t="s">
        <v>27</v>
      </c>
      <c r="L7" s="23" t="s">
        <v>28</v>
      </c>
      <c r="M7" s="14">
        <v>1613</v>
      </c>
      <c r="S7" s="14">
        <v>828</v>
      </c>
      <c r="T7" s="14">
        <v>467.5</v>
      </c>
      <c r="U7" s="14">
        <f t="shared" si="0"/>
        <v>1295.5</v>
      </c>
      <c r="V7" s="14">
        <f>M7-U7</f>
        <v>317.5</v>
      </c>
      <c r="W7" s="14"/>
      <c r="X7" s="15" t="s">
        <v>74</v>
      </c>
      <c r="Y7" s="19" t="s">
        <v>75</v>
      </c>
      <c r="Z7" s="7" t="s">
        <v>40</v>
      </c>
    </row>
    <row r="8" spans="1:26" ht="54" x14ac:dyDescent="0.25">
      <c r="A8" s="9">
        <v>176</v>
      </c>
      <c r="B8" s="5" t="s">
        <v>25</v>
      </c>
      <c r="C8" s="5" t="s">
        <v>31</v>
      </c>
      <c r="D8" s="10" t="s">
        <v>41</v>
      </c>
      <c r="E8" s="18" t="s">
        <v>42</v>
      </c>
      <c r="F8" s="11" t="s">
        <v>76</v>
      </c>
      <c r="G8" s="6" t="s">
        <v>38</v>
      </c>
      <c r="H8" s="12" t="s">
        <v>26</v>
      </c>
      <c r="I8" s="8" t="s">
        <v>77</v>
      </c>
      <c r="J8" s="25" t="s">
        <v>39</v>
      </c>
      <c r="K8" s="23" t="s">
        <v>27</v>
      </c>
      <c r="L8" s="23" t="s">
        <v>28</v>
      </c>
      <c r="M8" s="14">
        <v>1723</v>
      </c>
      <c r="S8" s="14">
        <v>414</v>
      </c>
      <c r="U8" s="14">
        <f t="shared" si="0"/>
        <v>414</v>
      </c>
      <c r="V8" s="14">
        <f>M8-U8</f>
        <v>1309</v>
      </c>
      <c r="W8" s="14"/>
      <c r="X8" s="15">
        <v>45674</v>
      </c>
      <c r="Y8" s="19" t="s">
        <v>78</v>
      </c>
      <c r="Z8" s="7" t="s">
        <v>40</v>
      </c>
    </row>
    <row r="9" spans="1:26" ht="127.5" customHeight="1" x14ac:dyDescent="0.25">
      <c r="A9" s="9">
        <v>177</v>
      </c>
      <c r="B9" s="5" t="s">
        <v>43</v>
      </c>
      <c r="C9" s="17" t="s">
        <v>32</v>
      </c>
      <c r="D9" s="10" t="s">
        <v>44</v>
      </c>
      <c r="E9" s="18" t="s">
        <v>33</v>
      </c>
      <c r="F9" s="11" t="s">
        <v>72</v>
      </c>
      <c r="G9" s="6" t="s">
        <v>79</v>
      </c>
      <c r="H9" s="12" t="s">
        <v>26</v>
      </c>
      <c r="I9" s="8" t="s">
        <v>51</v>
      </c>
      <c r="J9" s="25" t="s">
        <v>80</v>
      </c>
      <c r="K9" s="23" t="s">
        <v>27</v>
      </c>
      <c r="L9" s="23" t="s">
        <v>28</v>
      </c>
      <c r="M9" s="14">
        <v>6148</v>
      </c>
      <c r="N9" s="14">
        <f>386+223+565+962</f>
        <v>2136</v>
      </c>
      <c r="O9" s="14">
        <f>963.16+674.75+728.48</f>
        <v>2366.39</v>
      </c>
      <c r="P9" s="14"/>
      <c r="Q9" s="14"/>
      <c r="R9" s="14">
        <v>25</v>
      </c>
      <c r="S9" s="14">
        <f>109+196+109+109+196+109</f>
        <v>828</v>
      </c>
      <c r="T9" s="14">
        <v>467.5</v>
      </c>
      <c r="U9" s="14">
        <f t="shared" si="0"/>
        <v>5822.8899999999994</v>
      </c>
      <c r="V9" s="14">
        <f>M9-U9</f>
        <v>325.11000000000058</v>
      </c>
      <c r="W9" s="14"/>
      <c r="X9" s="15">
        <v>45625</v>
      </c>
      <c r="Y9" s="19" t="s">
        <v>75</v>
      </c>
      <c r="Z9" s="7" t="s">
        <v>40</v>
      </c>
    </row>
    <row r="10" spans="1:26" ht="99" x14ac:dyDescent="0.25">
      <c r="A10" s="9">
        <v>178</v>
      </c>
      <c r="B10" s="5" t="s">
        <v>25</v>
      </c>
      <c r="C10" s="5" t="s">
        <v>31</v>
      </c>
      <c r="D10" s="10" t="s">
        <v>35</v>
      </c>
      <c r="E10" s="18" t="s">
        <v>37</v>
      </c>
      <c r="F10" s="11" t="s">
        <v>81</v>
      </c>
      <c r="G10" s="6" t="s">
        <v>38</v>
      </c>
      <c r="H10" s="12" t="s">
        <v>82</v>
      </c>
      <c r="I10" s="8" t="s">
        <v>17</v>
      </c>
      <c r="J10" s="25" t="s">
        <v>39</v>
      </c>
      <c r="K10" s="23" t="s">
        <v>27</v>
      </c>
      <c r="L10" s="23" t="s">
        <v>28</v>
      </c>
      <c r="M10" s="14">
        <v>414</v>
      </c>
      <c r="N10" s="14"/>
      <c r="O10" s="14"/>
      <c r="P10" s="14"/>
      <c r="Q10" s="14"/>
      <c r="R10" s="14"/>
      <c r="S10" s="14">
        <v>414</v>
      </c>
      <c r="T10" s="14"/>
      <c r="U10" s="14">
        <f t="shared" si="0"/>
        <v>414</v>
      </c>
      <c r="V10" s="14"/>
      <c r="W10" s="14"/>
      <c r="X10" s="15"/>
      <c r="Y10" s="16" t="s">
        <v>83</v>
      </c>
      <c r="Z10" s="7" t="s">
        <v>40</v>
      </c>
    </row>
    <row r="11" spans="1:26" ht="63.75" customHeight="1" x14ac:dyDescent="0.25">
      <c r="A11" s="9">
        <v>179</v>
      </c>
      <c r="B11" s="5" t="s">
        <v>43</v>
      </c>
      <c r="C11" s="17" t="s">
        <v>32</v>
      </c>
      <c r="D11" s="10" t="s">
        <v>44</v>
      </c>
      <c r="E11" s="18" t="s">
        <v>33</v>
      </c>
      <c r="F11" s="11" t="s">
        <v>81</v>
      </c>
      <c r="G11" s="6" t="s">
        <v>79</v>
      </c>
      <c r="H11" s="12" t="s">
        <v>82</v>
      </c>
      <c r="I11" s="8" t="s">
        <v>45</v>
      </c>
      <c r="J11" s="25" t="s">
        <v>80</v>
      </c>
      <c r="K11" s="23" t="s">
        <v>27</v>
      </c>
      <c r="L11" s="23" t="s">
        <v>28</v>
      </c>
      <c r="M11" s="14">
        <v>2360.5</v>
      </c>
      <c r="N11" s="14">
        <f>98+41+788</f>
        <v>927</v>
      </c>
      <c r="O11" s="14">
        <v>1000</v>
      </c>
      <c r="P11" s="14"/>
      <c r="Q11" s="14"/>
      <c r="R11" s="14">
        <v>20</v>
      </c>
      <c r="S11" s="14">
        <v>414</v>
      </c>
      <c r="T11" s="14"/>
      <c r="U11" s="14">
        <f t="shared" ref="U11:U22" si="1">SUM(N11:T11)</f>
        <v>2361</v>
      </c>
      <c r="V11" s="14"/>
      <c r="W11" s="14"/>
      <c r="X11" s="15"/>
      <c r="Y11" s="16" t="s">
        <v>83</v>
      </c>
      <c r="Z11" s="7" t="s">
        <v>40</v>
      </c>
    </row>
    <row r="12" spans="1:26" ht="87" customHeight="1" x14ac:dyDescent="0.25">
      <c r="A12" s="9">
        <v>180</v>
      </c>
      <c r="B12" s="5" t="s">
        <v>43</v>
      </c>
      <c r="C12" s="5" t="s">
        <v>36</v>
      </c>
      <c r="D12" s="10" t="s">
        <v>66</v>
      </c>
      <c r="E12" s="18" t="s">
        <v>67</v>
      </c>
      <c r="F12" s="11" t="s">
        <v>84</v>
      </c>
      <c r="G12" s="6" t="s">
        <v>69</v>
      </c>
      <c r="H12" s="12" t="s">
        <v>26</v>
      </c>
      <c r="I12" s="8" t="s">
        <v>64</v>
      </c>
      <c r="J12" s="25" t="s">
        <v>70</v>
      </c>
      <c r="K12" s="23" t="s">
        <v>27</v>
      </c>
      <c r="L12" s="23" t="s">
        <v>28</v>
      </c>
      <c r="M12" s="14">
        <v>5582.5</v>
      </c>
      <c r="N12" s="14">
        <f>788+962+386</f>
        <v>2136</v>
      </c>
      <c r="O12" s="14">
        <f>470.15+852.45+600.11</f>
        <v>1922.71</v>
      </c>
      <c r="P12" s="14"/>
      <c r="Q12" s="14"/>
      <c r="R12" s="14"/>
      <c r="S12" s="14">
        <f>109+196+109+109+196</f>
        <v>719</v>
      </c>
      <c r="T12" s="14">
        <v>785</v>
      </c>
      <c r="U12" s="14">
        <f t="shared" si="1"/>
        <v>5562.71</v>
      </c>
      <c r="V12" s="14">
        <f>M12-U12</f>
        <v>19.789999999999964</v>
      </c>
      <c r="W12" s="14"/>
      <c r="X12" s="15">
        <v>45632</v>
      </c>
      <c r="Y12" s="19" t="s">
        <v>85</v>
      </c>
      <c r="Z12" s="7" t="s">
        <v>40</v>
      </c>
    </row>
    <row r="13" spans="1:26" ht="54" x14ac:dyDescent="0.25">
      <c r="A13" s="9">
        <v>181</v>
      </c>
      <c r="B13" s="5" t="s">
        <v>25</v>
      </c>
      <c r="C13" s="17" t="s">
        <v>25</v>
      </c>
      <c r="D13" s="10" t="s">
        <v>47</v>
      </c>
      <c r="E13" s="18" t="s">
        <v>63</v>
      </c>
      <c r="F13" s="11" t="s">
        <v>81</v>
      </c>
      <c r="G13" s="6" t="s">
        <v>53</v>
      </c>
      <c r="H13" s="12" t="s">
        <v>26</v>
      </c>
      <c r="I13" s="8" t="s">
        <v>17</v>
      </c>
      <c r="J13" s="25" t="s">
        <v>86</v>
      </c>
      <c r="K13" s="23" t="s">
        <v>27</v>
      </c>
      <c r="L13" s="23" t="s">
        <v>28</v>
      </c>
      <c r="M13" s="14">
        <f>414*3</f>
        <v>1242</v>
      </c>
      <c r="N13" s="14"/>
      <c r="O13" s="14"/>
      <c r="P13" s="14"/>
      <c r="Q13" s="14"/>
      <c r="R13" s="14"/>
      <c r="S13" s="14">
        <v>1242</v>
      </c>
      <c r="T13" s="14"/>
      <c r="U13" s="14">
        <f t="shared" si="1"/>
        <v>1242</v>
      </c>
      <c r="V13" s="14"/>
      <c r="W13" s="14"/>
      <c r="X13" s="15"/>
      <c r="Y13" s="16" t="s">
        <v>87</v>
      </c>
      <c r="Z13" s="7" t="s">
        <v>40</v>
      </c>
    </row>
    <row r="14" spans="1:26" ht="23.25" customHeight="1" x14ac:dyDescent="0.25">
      <c r="A14" s="9">
        <v>182</v>
      </c>
      <c r="B14" s="5" t="s">
        <v>25</v>
      </c>
      <c r="C14" s="17" t="s">
        <v>25</v>
      </c>
      <c r="D14" s="10" t="s">
        <v>49</v>
      </c>
      <c r="E14" s="18" t="s">
        <v>50</v>
      </c>
      <c r="F14" s="11" t="s">
        <v>81</v>
      </c>
      <c r="G14" s="6" t="s">
        <v>53</v>
      </c>
      <c r="H14" s="12" t="s">
        <v>26</v>
      </c>
      <c r="I14" s="8" t="s">
        <v>17</v>
      </c>
      <c r="J14" s="25" t="s">
        <v>88</v>
      </c>
      <c r="K14" s="23" t="s">
        <v>27</v>
      </c>
      <c r="L14" s="23" t="s">
        <v>28</v>
      </c>
      <c r="M14" s="14">
        <v>414</v>
      </c>
      <c r="N14" s="14"/>
      <c r="O14" s="14"/>
      <c r="P14" s="14"/>
      <c r="Q14" s="14"/>
      <c r="R14" s="14"/>
      <c r="S14" s="14">
        <v>414</v>
      </c>
      <c r="T14" s="14"/>
      <c r="U14" s="14">
        <f t="shared" si="1"/>
        <v>414</v>
      </c>
      <c r="V14" s="14"/>
      <c r="W14" s="14"/>
      <c r="X14" s="15"/>
      <c r="Y14" s="16" t="s">
        <v>87</v>
      </c>
      <c r="Z14" s="7" t="s">
        <v>40</v>
      </c>
    </row>
    <row r="15" spans="1:26" ht="54" x14ac:dyDescent="0.25">
      <c r="A15" s="9">
        <v>183</v>
      </c>
      <c r="B15" s="5" t="s">
        <v>43</v>
      </c>
      <c r="C15" s="17" t="s">
        <v>32</v>
      </c>
      <c r="D15" s="10" t="s">
        <v>52</v>
      </c>
      <c r="E15" s="18" t="s">
        <v>89</v>
      </c>
      <c r="F15" s="11" t="s">
        <v>81</v>
      </c>
      <c r="G15" s="6" t="s">
        <v>53</v>
      </c>
      <c r="H15" s="12" t="s">
        <v>26</v>
      </c>
      <c r="I15" s="8" t="s">
        <v>64</v>
      </c>
      <c r="J15" s="25" t="s">
        <v>90</v>
      </c>
      <c r="K15" s="23" t="s">
        <v>27</v>
      </c>
      <c r="L15" s="23" t="s">
        <v>28</v>
      </c>
      <c r="M15" s="14">
        <v>4654</v>
      </c>
      <c r="N15" s="14">
        <f>788+962+386</f>
        <v>2136</v>
      </c>
      <c r="O15" s="14">
        <f>1000+831.7</f>
        <v>1831.7</v>
      </c>
      <c r="P15" s="14"/>
      <c r="Q15" s="14"/>
      <c r="R15" s="14"/>
      <c r="S15" s="14">
        <v>414</v>
      </c>
      <c r="T15" s="14"/>
      <c r="U15" s="14">
        <f t="shared" si="1"/>
        <v>4381.7</v>
      </c>
      <c r="V15" s="14">
        <f>M15-U15</f>
        <v>272.30000000000018</v>
      </c>
      <c r="W15" s="14"/>
      <c r="X15" s="15">
        <v>45632</v>
      </c>
      <c r="Y15" s="24" t="s">
        <v>87</v>
      </c>
      <c r="Z15" s="7" t="s">
        <v>40</v>
      </c>
    </row>
    <row r="16" spans="1:26" ht="81" x14ac:dyDescent="0.25">
      <c r="A16" s="9">
        <v>184</v>
      </c>
      <c r="B16" s="5" t="s">
        <v>25</v>
      </c>
      <c r="C16" s="17" t="s">
        <v>31</v>
      </c>
      <c r="D16" s="10" t="s">
        <v>91</v>
      </c>
      <c r="E16" s="18" t="s">
        <v>46</v>
      </c>
      <c r="F16" s="11" t="s">
        <v>81</v>
      </c>
      <c r="G16" s="6" t="s">
        <v>92</v>
      </c>
      <c r="H16" s="12" t="s">
        <v>26</v>
      </c>
      <c r="I16" s="8" t="s">
        <v>64</v>
      </c>
      <c r="J16" s="25" t="s">
        <v>93</v>
      </c>
      <c r="K16" s="23" t="s">
        <v>27</v>
      </c>
      <c r="L16" s="23" t="s">
        <v>28</v>
      </c>
      <c r="M16" s="14">
        <v>6811</v>
      </c>
      <c r="N16" s="14"/>
      <c r="O16" s="14">
        <v>1900.27</v>
      </c>
      <c r="P16" s="14"/>
      <c r="Q16" s="14"/>
      <c r="R16" s="14"/>
      <c r="S16" s="14">
        <f>784+327</f>
        <v>1111</v>
      </c>
      <c r="T16" s="14"/>
      <c r="U16" s="14">
        <f t="shared" si="1"/>
        <v>3011.27</v>
      </c>
      <c r="V16" s="14">
        <f>M16-U16</f>
        <v>3799.73</v>
      </c>
      <c r="W16" s="14"/>
      <c r="X16" s="22" t="s">
        <v>94</v>
      </c>
      <c r="Y16" s="16" t="s">
        <v>95</v>
      </c>
      <c r="Z16" s="7" t="s">
        <v>40</v>
      </c>
    </row>
    <row r="17" spans="1:26" ht="63" x14ac:dyDescent="0.25">
      <c r="A17" s="9">
        <v>185</v>
      </c>
      <c r="B17" s="5" t="s">
        <v>25</v>
      </c>
      <c r="C17" s="17" t="s">
        <v>25</v>
      </c>
      <c r="D17" s="10" t="s">
        <v>47</v>
      </c>
      <c r="E17" s="18" t="s">
        <v>48</v>
      </c>
      <c r="F17" s="11" t="s">
        <v>96</v>
      </c>
      <c r="G17" s="6" t="s">
        <v>97</v>
      </c>
      <c r="H17" s="12" t="s">
        <v>26</v>
      </c>
      <c r="I17" s="8" t="s">
        <v>17</v>
      </c>
      <c r="J17" s="25" t="s">
        <v>98</v>
      </c>
      <c r="K17" s="23" t="s">
        <v>27</v>
      </c>
      <c r="L17" s="23" t="s">
        <v>28</v>
      </c>
      <c r="M17" s="14">
        <v>414</v>
      </c>
      <c r="N17" s="14"/>
      <c r="O17" s="14"/>
      <c r="P17" s="14"/>
      <c r="Q17" s="14"/>
      <c r="R17" s="14"/>
      <c r="S17" s="14">
        <v>414</v>
      </c>
      <c r="T17" s="14"/>
      <c r="U17" s="14">
        <f t="shared" si="1"/>
        <v>414</v>
      </c>
      <c r="V17" s="14"/>
      <c r="W17" s="14"/>
      <c r="X17" s="15"/>
      <c r="Y17" s="16" t="s">
        <v>99</v>
      </c>
      <c r="Z17" s="7" t="s">
        <v>40</v>
      </c>
    </row>
    <row r="18" spans="1:26" ht="39" customHeight="1" x14ac:dyDescent="0.25">
      <c r="A18" s="9">
        <v>186</v>
      </c>
      <c r="B18" s="5" t="s">
        <v>25</v>
      </c>
      <c r="C18" s="17" t="s">
        <v>25</v>
      </c>
      <c r="D18" s="10" t="s">
        <v>49</v>
      </c>
      <c r="E18" s="18" t="s">
        <v>50</v>
      </c>
      <c r="F18" s="11" t="s">
        <v>96</v>
      </c>
      <c r="G18" s="6" t="s">
        <v>97</v>
      </c>
      <c r="H18" s="12" t="s">
        <v>26</v>
      </c>
      <c r="I18" s="8" t="s">
        <v>17</v>
      </c>
      <c r="J18" s="25" t="s">
        <v>98</v>
      </c>
      <c r="K18" s="23" t="s">
        <v>27</v>
      </c>
      <c r="L18" s="23" t="s">
        <v>28</v>
      </c>
      <c r="M18" s="14">
        <v>414</v>
      </c>
      <c r="N18" s="14"/>
      <c r="O18" s="14"/>
      <c r="P18" s="14"/>
      <c r="Q18" s="14"/>
      <c r="R18" s="14"/>
      <c r="S18" s="14">
        <v>414</v>
      </c>
      <c r="T18" s="14"/>
      <c r="U18" s="14">
        <f t="shared" si="1"/>
        <v>414</v>
      </c>
      <c r="V18" s="14"/>
      <c r="W18" s="14"/>
      <c r="X18" s="15"/>
      <c r="Y18" s="16" t="s">
        <v>99</v>
      </c>
      <c r="Z18" s="7" t="s">
        <v>40</v>
      </c>
    </row>
    <row r="19" spans="1:26" ht="63" x14ac:dyDescent="0.25">
      <c r="A19" s="9">
        <v>187</v>
      </c>
      <c r="B19" s="5" t="s">
        <v>25</v>
      </c>
      <c r="C19" s="17" t="s">
        <v>100</v>
      </c>
      <c r="D19" s="10" t="s">
        <v>101</v>
      </c>
      <c r="E19" s="18" t="s">
        <v>102</v>
      </c>
      <c r="F19" s="11" t="s">
        <v>96</v>
      </c>
      <c r="G19" s="6" t="s">
        <v>97</v>
      </c>
      <c r="H19" s="12" t="s">
        <v>26</v>
      </c>
      <c r="I19" s="8" t="s">
        <v>64</v>
      </c>
      <c r="J19" s="25" t="s">
        <v>98</v>
      </c>
      <c r="K19" s="23" t="s">
        <v>27</v>
      </c>
      <c r="L19" s="23" t="s">
        <v>28</v>
      </c>
      <c r="M19" s="14">
        <v>4654</v>
      </c>
      <c r="N19" s="14">
        <f>386+617+962</f>
        <v>1965</v>
      </c>
      <c r="O19" s="14">
        <f>562.1+1110.41+700</f>
        <v>2372.5100000000002</v>
      </c>
      <c r="P19" s="14"/>
      <c r="Q19" s="14"/>
      <c r="R19" s="14"/>
      <c r="S19" s="14">
        <v>414</v>
      </c>
      <c r="T19" s="14"/>
      <c r="U19" s="14">
        <f t="shared" si="1"/>
        <v>4751.51</v>
      </c>
      <c r="V19" s="14"/>
      <c r="W19" s="14">
        <f>M19-U19</f>
        <v>-97.510000000000218</v>
      </c>
      <c r="X19" s="15">
        <v>45644</v>
      </c>
      <c r="Y19" s="16" t="s">
        <v>99</v>
      </c>
      <c r="Z19" s="7" t="s">
        <v>40</v>
      </c>
    </row>
    <row r="20" spans="1:26" ht="81" x14ac:dyDescent="0.25">
      <c r="A20" s="9">
        <v>188</v>
      </c>
      <c r="B20" s="5" t="s">
        <v>25</v>
      </c>
      <c r="C20" s="5" t="s">
        <v>31</v>
      </c>
      <c r="D20" s="10" t="s">
        <v>35</v>
      </c>
      <c r="E20" s="18" t="s">
        <v>37</v>
      </c>
      <c r="F20" s="11" t="s">
        <v>96</v>
      </c>
      <c r="G20" s="6" t="s">
        <v>38</v>
      </c>
      <c r="H20" s="12" t="s">
        <v>26</v>
      </c>
      <c r="I20" s="8" t="s">
        <v>17</v>
      </c>
      <c r="J20" s="25" t="s">
        <v>39</v>
      </c>
      <c r="K20" s="23" t="s">
        <v>27</v>
      </c>
      <c r="L20" s="23" t="s">
        <v>28</v>
      </c>
      <c r="M20" s="14">
        <v>414</v>
      </c>
      <c r="N20" s="14"/>
      <c r="O20" s="14"/>
      <c r="P20" s="14"/>
      <c r="Q20" s="14"/>
      <c r="R20" s="14"/>
      <c r="S20" s="14">
        <v>414</v>
      </c>
      <c r="T20" s="14"/>
      <c r="U20" s="14">
        <f t="shared" si="1"/>
        <v>414</v>
      </c>
      <c r="V20" s="14"/>
      <c r="W20" s="14"/>
      <c r="X20" s="15"/>
      <c r="Y20" s="16" t="s">
        <v>103</v>
      </c>
      <c r="Z20" s="7" t="s">
        <v>40</v>
      </c>
    </row>
    <row r="21" spans="1:26" ht="81" x14ac:dyDescent="0.25">
      <c r="A21" s="9">
        <v>189</v>
      </c>
      <c r="B21" s="5" t="s">
        <v>25</v>
      </c>
      <c r="C21" s="5" t="s">
        <v>31</v>
      </c>
      <c r="D21" s="10" t="s">
        <v>41</v>
      </c>
      <c r="E21" s="18" t="s">
        <v>42</v>
      </c>
      <c r="F21" s="11" t="s">
        <v>96</v>
      </c>
      <c r="G21" s="6" t="s">
        <v>38</v>
      </c>
      <c r="H21" s="12" t="s">
        <v>26</v>
      </c>
      <c r="I21" s="8" t="s">
        <v>17</v>
      </c>
      <c r="J21" s="25" t="s">
        <v>39</v>
      </c>
      <c r="K21" s="23" t="s">
        <v>27</v>
      </c>
      <c r="L21" s="23" t="s">
        <v>28</v>
      </c>
      <c r="M21" s="14">
        <v>414</v>
      </c>
      <c r="N21" s="14"/>
      <c r="O21" s="14"/>
      <c r="P21" s="14"/>
      <c r="Q21" s="14"/>
      <c r="R21" s="14"/>
      <c r="S21" s="14">
        <v>414</v>
      </c>
      <c r="T21" s="14"/>
      <c r="U21" s="14">
        <f t="shared" si="1"/>
        <v>414</v>
      </c>
      <c r="V21" s="14"/>
      <c r="W21" s="14"/>
      <c r="X21" s="15"/>
      <c r="Y21" s="16" t="s">
        <v>103</v>
      </c>
      <c r="Z21" s="7" t="s">
        <v>40</v>
      </c>
    </row>
    <row r="22" spans="1:26" ht="81" x14ac:dyDescent="0.25">
      <c r="A22" s="9">
        <v>190</v>
      </c>
      <c r="B22" s="5" t="s">
        <v>43</v>
      </c>
      <c r="C22" s="17" t="s">
        <v>32</v>
      </c>
      <c r="D22" s="10" t="s">
        <v>34</v>
      </c>
      <c r="E22" s="18" t="s">
        <v>33</v>
      </c>
      <c r="F22" s="11" t="s">
        <v>96</v>
      </c>
      <c r="G22" s="6" t="s">
        <v>79</v>
      </c>
      <c r="H22" s="12" t="s">
        <v>26</v>
      </c>
      <c r="I22" s="8" t="s">
        <v>45</v>
      </c>
      <c r="J22" s="25" t="s">
        <v>80</v>
      </c>
      <c r="K22" s="23" t="s">
        <v>27</v>
      </c>
      <c r="L22" s="23" t="s">
        <v>28</v>
      </c>
      <c r="M22" s="14">
        <v>4654</v>
      </c>
      <c r="N22" s="14">
        <f>788+962+386</f>
        <v>2136</v>
      </c>
      <c r="O22" s="14">
        <f>800+1005.17+222</f>
        <v>2027.17</v>
      </c>
      <c r="P22" s="14"/>
      <c r="Q22" s="14"/>
      <c r="R22" s="14"/>
      <c r="S22" s="14">
        <v>414</v>
      </c>
      <c r="T22" s="14"/>
      <c r="U22" s="14">
        <f t="shared" si="1"/>
        <v>4577.17</v>
      </c>
      <c r="V22" s="14">
        <f>M22-U22</f>
        <v>76.829999999999927</v>
      </c>
      <c r="W22" s="14"/>
      <c r="X22" s="15">
        <v>45646</v>
      </c>
      <c r="Y22" s="16" t="s">
        <v>103</v>
      </c>
      <c r="Z22" s="7" t="s">
        <v>40</v>
      </c>
    </row>
    <row r="23" spans="1:26" x14ac:dyDescent="0.25">
      <c r="B23" s="5"/>
      <c r="J23" s="26"/>
      <c r="V23" s="14"/>
      <c r="W23" s="14"/>
      <c r="Z23" s="7"/>
    </row>
    <row r="24" spans="1:26" x14ac:dyDescent="0.25">
      <c r="B24" s="5"/>
      <c r="J24" s="26"/>
      <c r="V24" s="14"/>
      <c r="W24" s="14"/>
    </row>
    <row r="25" spans="1:26" x14ac:dyDescent="0.25">
      <c r="V25" s="14"/>
      <c r="W25" s="14"/>
    </row>
    <row r="26" spans="1:26" x14ac:dyDescent="0.25">
      <c r="V26" s="14"/>
      <c r="W26" s="14"/>
    </row>
    <row r="27" spans="1:26" x14ac:dyDescent="0.25">
      <c r="V27" s="14"/>
      <c r="W27" s="14"/>
    </row>
    <row r="28" spans="1:26" x14ac:dyDescent="0.25">
      <c r="V28" s="14"/>
      <c r="W28" s="14"/>
    </row>
    <row r="29" spans="1:26" x14ac:dyDescent="0.25">
      <c r="V29" s="14"/>
      <c r="W29" s="14"/>
    </row>
    <row r="30" spans="1:26" x14ac:dyDescent="0.25">
      <c r="V30" s="14"/>
      <c r="W30" s="14"/>
    </row>
    <row r="31" spans="1:26" x14ac:dyDescent="0.25">
      <c r="V31" s="14"/>
      <c r="W31" s="14"/>
    </row>
    <row r="32" spans="1:26" x14ac:dyDescent="0.25">
      <c r="V32" s="14"/>
      <c r="W32" s="14"/>
    </row>
    <row r="33" spans="22:23" x14ac:dyDescent="0.25">
      <c r="V33" s="14"/>
      <c r="W33" s="14"/>
    </row>
    <row r="34" spans="22:23" x14ac:dyDescent="0.25">
      <c r="V34" s="14"/>
      <c r="W34" s="14"/>
    </row>
    <row r="35" spans="22:23" x14ac:dyDescent="0.25">
      <c r="V35" s="14"/>
      <c r="W35" s="14"/>
    </row>
    <row r="36" spans="22:23" x14ac:dyDescent="0.25">
      <c r="V36" s="14"/>
      <c r="W36" s="14"/>
    </row>
    <row r="37" spans="22:23" x14ac:dyDescent="0.25">
      <c r="V37" s="14"/>
      <c r="W37" s="14"/>
    </row>
    <row r="38" spans="22:23" x14ac:dyDescent="0.25">
      <c r="V38" s="14"/>
      <c r="W38" s="14"/>
    </row>
    <row r="39" spans="22:23" x14ac:dyDescent="0.25">
      <c r="V39" s="14"/>
      <c r="W39" s="14"/>
    </row>
    <row r="40" spans="22:23" x14ac:dyDescent="0.25">
      <c r="V40" s="14"/>
      <c r="W40" s="14"/>
    </row>
    <row r="41" spans="22:23" x14ac:dyDescent="0.25">
      <c r="V41" s="14"/>
      <c r="W41" s="14"/>
    </row>
    <row r="42" spans="22:23" x14ac:dyDescent="0.25">
      <c r="V42" s="14"/>
      <c r="W42" s="14"/>
    </row>
    <row r="43" spans="22:23" x14ac:dyDescent="0.25">
      <c r="V43" s="14"/>
      <c r="W43" s="14"/>
    </row>
    <row r="44" spans="22:23" x14ac:dyDescent="0.25">
      <c r="V44" s="14"/>
      <c r="W44" s="14"/>
    </row>
    <row r="45" spans="22:23" x14ac:dyDescent="0.25">
      <c r="V45" s="14"/>
      <c r="W45" s="14"/>
    </row>
    <row r="46" spans="22:23" x14ac:dyDescent="0.25">
      <c r="V46" s="14"/>
      <c r="W46" s="14"/>
    </row>
    <row r="47" spans="22:23" x14ac:dyDescent="0.25">
      <c r="V47" s="14"/>
      <c r="W47" s="14"/>
    </row>
    <row r="48" spans="22:23" x14ac:dyDescent="0.25">
      <c r="V48" s="14"/>
      <c r="W48" s="14"/>
    </row>
    <row r="49" spans="22:23" x14ac:dyDescent="0.25">
      <c r="V49" s="14"/>
      <c r="W49" s="14"/>
    </row>
    <row r="50" spans="22:23" x14ac:dyDescent="0.25">
      <c r="V50" s="14"/>
      <c r="W50" s="14"/>
    </row>
    <row r="51" spans="22:23" x14ac:dyDescent="0.25">
      <c r="V51" s="14"/>
      <c r="W51" s="14"/>
    </row>
    <row r="52" spans="22:23" x14ac:dyDescent="0.25">
      <c r="V52" s="14"/>
      <c r="W52" s="14"/>
    </row>
    <row r="53" spans="22:23" x14ac:dyDescent="0.25">
      <c r="V53" s="14"/>
      <c r="W53" s="14"/>
    </row>
    <row r="54" spans="22:23" x14ac:dyDescent="0.25">
      <c r="V54" s="14"/>
      <c r="W54" s="14"/>
    </row>
    <row r="55" spans="22:23" x14ac:dyDescent="0.25">
      <c r="V55" s="14"/>
      <c r="W55" s="14"/>
    </row>
    <row r="56" spans="22:23" x14ac:dyDescent="0.25">
      <c r="V56" s="14"/>
      <c r="W56" s="14"/>
    </row>
    <row r="57" spans="22:23" x14ac:dyDescent="0.25">
      <c r="V57" s="14"/>
      <c r="W57" s="14"/>
    </row>
  </sheetData>
  <dataValidations count="1">
    <dataValidation type="list" allowBlank="1" showErrorMessage="1" sqref="H2:H13">
      <formula1>Hidden_211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C. María del Rosario Hernández Sahagún</cp:lastModifiedBy>
  <dcterms:created xsi:type="dcterms:W3CDTF">2022-12-28T22:02:51Z</dcterms:created>
  <dcterms:modified xsi:type="dcterms:W3CDTF">2025-03-11T17:08:07Z</dcterms:modified>
</cp:coreProperties>
</file>