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E6190F11-1DC9-4CED-BF99-AC6A7FB44F0C}" xr6:coauthVersionLast="47" xr6:coauthVersionMax="47" xr10:uidLastSave="{00000000-0000-0000-0000-000000000000}"/>
  <bookViews>
    <workbookView xWindow="900" yWindow="570" windowWidth="13770" windowHeight="148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5" i="1"/>
  <c r="S15" i="1"/>
  <c r="O15" i="1"/>
  <c r="N15" i="1"/>
  <c r="M15" i="1"/>
  <c r="S14" i="1"/>
  <c r="O14" i="1"/>
  <c r="N14" i="1"/>
  <c r="S12" i="1"/>
  <c r="U12" i="1" s="1"/>
  <c r="W12" i="1" s="1"/>
  <c r="S11" i="1"/>
  <c r="U11" i="1" s="1"/>
  <c r="W11" i="1" s="1"/>
  <c r="T9" i="1"/>
  <c r="S9" i="1"/>
  <c r="R8" i="1"/>
  <c r="Q8" i="1"/>
  <c r="O7" i="1"/>
  <c r="N7" i="1"/>
  <c r="U7" i="1" s="1"/>
  <c r="V7" i="1" s="1"/>
  <c r="U6" i="1"/>
  <c r="T3" i="1"/>
  <c r="S3" i="1"/>
  <c r="O3" i="1"/>
  <c r="N3" i="1"/>
  <c r="R2" i="1"/>
  <c r="U2" i="1" s="1"/>
  <c r="V2" i="1" s="1"/>
  <c r="U9" i="1" l="1"/>
  <c r="V9" i="1" s="1"/>
  <c r="U8" i="1"/>
  <c r="V8" i="1" s="1"/>
  <c r="U15" i="1"/>
  <c r="W15" i="1" s="1"/>
  <c r="U14" i="1"/>
  <c r="V14" i="1" s="1"/>
  <c r="U3" i="1"/>
  <c r="V3" i="1" s="1"/>
  <c r="W3" i="1" s="1"/>
</calcChain>
</file>

<file path=xl/sharedStrings.xml><?xml version="1.0" encoding="utf-8"?>
<sst xmlns="http://schemas.openxmlformats.org/spreadsheetml/2006/main" count="167" uniqueCount="89">
  <si>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</si>
  <si>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</si>
  <si>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</si>
  <si>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</si>
  <si>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</si>
  <si>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</si>
  <si>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</si>
  <si>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</si>
  <si>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</si>
  <si>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</si>
  <si>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</si>
  <si>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</si>
  <si>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</si>
  <si>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</si>
  <si>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</si>
  <si>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</si>
  <si>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</si>
  <si>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</si>
  <si>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</si>
  <si>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</si>
  <si>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</si>
  <si>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</si>
  <si>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</si>
  <si>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</si>
  <si>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</si>
  <si>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</si>
  <si>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GDL, JAL</t>
  </si>
  <si>
    <t>TRANSF</t>
  </si>
  <si>
    <t>PROGRAMAS</t>
  </si>
  <si>
    <t>TRABAJO SOCIAL</t>
  </si>
  <si>
    <t>PROFESIONISTA ESPECIALIZADO T. SOCIAL</t>
  </si>
  <si>
    <t>DIRECCION</t>
  </si>
  <si>
    <t xml:space="preserve">ZAIRA LILIBTH CASTILLON ROSALES </t>
  </si>
  <si>
    <t>DIRECTORA</t>
  </si>
  <si>
    <t xml:space="preserve">DELEG INST DE LA PPNNA        </t>
  </si>
  <si>
    <t>SARA ABB-HADASSA REYNA ZAMORA</t>
  </si>
  <si>
    <t>Fray Alcalde # 1220, Piso 1, Col. MirafloreSs</t>
  </si>
  <si>
    <t>ALIMENTOS, TRANSP. INT Y AUTOBUS</t>
  </si>
  <si>
    <t>ALIMENTOS,  COMBUSTIBLE Y PEAJES</t>
  </si>
  <si>
    <t>PRESIDENCIA</t>
  </si>
  <si>
    <t>TERESA GOMEZ BAUTISTA</t>
  </si>
  <si>
    <t>CANCELADO</t>
  </si>
  <si>
    <t>DELEGADA</t>
  </si>
  <si>
    <t>MARIBEL ROJO RUIZ</t>
  </si>
  <si>
    <t>REVISION DE DOCUMENTACION DE PROY 10</t>
  </si>
  <si>
    <t>JUZGADO DE LO FAMILIAR DEL ESTADO DE JAL</t>
  </si>
  <si>
    <t>LIC. ANAY CANDELARIA ARREDONDO ESQUEDA</t>
  </si>
  <si>
    <t>PROFESIONISTA ESPECIALIZADO B ABOGADO</t>
  </si>
  <si>
    <t>VIERNES 07 NOVIEMBRE 2025</t>
  </si>
  <si>
    <t>LUNES 10 NOVIEMBRE 2025</t>
  </si>
  <si>
    <t>RATIFICACION DE ADOPCION</t>
  </si>
  <si>
    <t>ASISTENCIA ALIMENTARIA</t>
  </si>
  <si>
    <t>DEBORAH BERED TRINIDAD  BELTRAN</t>
  </si>
  <si>
    <t>MARTES 11 NOVIEMBRE 2025</t>
  </si>
  <si>
    <t>Auditorio Fray Alcalde # 1220, Col. MirafloreSs</t>
  </si>
  <si>
    <t>CAPACITACION</t>
  </si>
  <si>
    <t>AGUSTINA LAZARO IGNACIO</t>
  </si>
  <si>
    <t>PROFESIONISTA ESPECIALIZADO A</t>
  </si>
  <si>
    <t>RUTH ELIZABETH CHAVARIN PLAZOLA</t>
  </si>
  <si>
    <t>ASISTENTE ADMINISTRATIVO</t>
  </si>
  <si>
    <t>JUAN CARLOS SANTOS MORENO</t>
  </si>
  <si>
    <t>PROFESIONISTA ESPECIALIZADO NUTRIOLOGA</t>
  </si>
  <si>
    <t>UAVIFAM</t>
  </si>
  <si>
    <t>ANA DE FATIMA LIAS LEPE</t>
  </si>
  <si>
    <t>COORDINADOR ESPECIALIZADO</t>
  </si>
  <si>
    <t>MARTES 18 NOVIEMBRE 2025</t>
  </si>
  <si>
    <t>ENTREGA DE DOCUMENTACION PROY 154</t>
  </si>
  <si>
    <t>TRASLADO DE MENOR PARA INGRESO A CENTRO ASISTENCIAL</t>
  </si>
  <si>
    <t>ALIMENOS</t>
  </si>
  <si>
    <t>ACOMPAÑAMIENTO DE MENORES PARA INGRESO A ESTANCIA</t>
  </si>
  <si>
    <t>MARTES 18 Y MIERCOLES 19 NOVIEMBRE 2025</t>
  </si>
  <si>
    <t>ADMINISTRATIVA</t>
  </si>
  <si>
    <t>CONTROL Y MTTO VEHICULOS OFICIALES</t>
  </si>
  <si>
    <t>FABIOLA MORAN JIMENEZ</t>
  </si>
  <si>
    <t>LUNES 24 NOVIEMBRE 2025</t>
  </si>
  <si>
    <t>CITA MEDICA DE MENOR</t>
  </si>
  <si>
    <t>TRASLADO DE MENOR A CITA MEDICA PROGRAMADA</t>
  </si>
  <si>
    <t>1 (1 T.S. /1 MENOR)</t>
  </si>
  <si>
    <t xml:space="preserve">GILBERTA MORALES SALINAS </t>
  </si>
  <si>
    <t>PROFESIONISTA ESPECIALIZADO TRABAJADORA SOCIAL</t>
  </si>
  <si>
    <t>PROFESIONISTA ESPECIALIZADO C PSICOLOGO</t>
  </si>
  <si>
    <t>VIERNES 21 NOVIEMBRE 2025</t>
  </si>
  <si>
    <t>FORTALEZA DE VIDA</t>
  </si>
  <si>
    <t>TRASLADO PARA INGRESO DE MENOR A CENTRO ASISTENCIAL</t>
  </si>
  <si>
    <t>FERNANDO DIAZ GARCIA</t>
  </si>
  <si>
    <t>CHOFER</t>
  </si>
  <si>
    <t>TRASLADO DE PERSONAL DE PROCURADURIA Y MENOR PARA INGRESO DE MENOR A CENTRO ASISTENCIAL</t>
  </si>
  <si>
    <t>FECHA DE ENTREGA</t>
  </si>
  <si>
    <t>ASISTENCIA A EVENTO 1ER INFORME PRESIDENTA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</si>
</sst>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3" fillId="0" borderId="0" xfId="0" applyNumberFormat="1" applyFont="1"/>
    <xf numFmtId="0" fontId="3" fillId="0" borderId="0" xfId="0" applyFont="1"/>
    <xf numFmtId="4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14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workbookViewId="0">
      <pane ySplit="1" topLeftCell="A5" activePane="bottomLeft" state="frozen"/>
      <selection pane="bottomLeft" activeCell="D11" sqref="D11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7.7109375" style="12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  <col min="27" max="27" width="15.85546875" customWidth="1"/>
  </cols>
  <sheetData>
    <row r="1" spans="1:36" s="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87</v>
      </c>
      <c r="AB1"/>
      <c r="AC1"/>
      <c r="AD1"/>
    </row>
    <row r="2" spans="1:36" s="14" customFormat="1" ht="33.75" x14ac:dyDescent="0.25">
      <c r="A2" s="11">
        <v>118</v>
      </c>
      <c r="B2" s="6" t="s">
        <v>28</v>
      </c>
      <c r="C2" s="6" t="s">
        <v>29</v>
      </c>
      <c r="D2" s="4" t="s">
        <v>35</v>
      </c>
      <c r="E2" s="7" t="s">
        <v>30</v>
      </c>
      <c r="F2" s="4" t="s">
        <v>48</v>
      </c>
      <c r="G2" s="8" t="s">
        <v>36</v>
      </c>
      <c r="H2" s="8" t="s">
        <v>26</v>
      </c>
      <c r="I2" s="8" t="s">
        <v>37</v>
      </c>
      <c r="J2" s="10" t="s">
        <v>44</v>
      </c>
      <c r="K2" s="8">
        <v>1</v>
      </c>
      <c r="L2" s="6" t="s">
        <v>27</v>
      </c>
      <c r="M2" s="9">
        <v>2608</v>
      </c>
      <c r="N2" s="9"/>
      <c r="O2" s="9"/>
      <c r="P2" s="9"/>
      <c r="Q2" s="9">
        <v>1358</v>
      </c>
      <c r="R2" s="9">
        <f>105.34+210.63+87.14</f>
        <v>403.11</v>
      </c>
      <c r="S2" s="9">
        <v>414</v>
      </c>
      <c r="T2" s="9"/>
      <c r="U2" s="9">
        <f t="shared" ref="U2:U3" si="0">SUM(N2:T2)</f>
        <v>2175.11</v>
      </c>
      <c r="V2" s="9">
        <f>M2-U2</f>
        <v>432.88999999999987</v>
      </c>
      <c r="X2" s="18">
        <v>45973</v>
      </c>
      <c r="Y2" s="16"/>
      <c r="Z2" s="16"/>
      <c r="AA2" s="18">
        <v>45973</v>
      </c>
    </row>
    <row r="3" spans="1:36" s="14" customFormat="1" ht="33.75" x14ac:dyDescent="0.25">
      <c r="A3" s="11">
        <v>119</v>
      </c>
      <c r="B3" s="6" t="s">
        <v>31</v>
      </c>
      <c r="C3" s="6" t="s">
        <v>42</v>
      </c>
      <c r="D3" s="4" t="s">
        <v>43</v>
      </c>
      <c r="E3" s="7" t="s">
        <v>42</v>
      </c>
      <c r="F3" s="4" t="s">
        <v>49</v>
      </c>
      <c r="G3" s="8" t="s">
        <v>45</v>
      </c>
      <c r="H3" s="8" t="s">
        <v>26</v>
      </c>
      <c r="I3" s="8" t="s">
        <v>37</v>
      </c>
      <c r="J3" s="10" t="s">
        <v>50</v>
      </c>
      <c r="K3" s="8">
        <v>1</v>
      </c>
      <c r="L3" s="6" t="s">
        <v>27</v>
      </c>
      <c r="M3" s="9">
        <v>6436</v>
      </c>
      <c r="N3" s="9">
        <f>295+306+205+664+205+205+306+664</f>
        <v>2850</v>
      </c>
      <c r="O3" s="9">
        <f>974.93+1158.78</f>
        <v>2133.71</v>
      </c>
      <c r="P3" s="9"/>
      <c r="Q3" s="9"/>
      <c r="R3" s="9"/>
      <c r="S3" s="9">
        <f>196+109+109+196</f>
        <v>610</v>
      </c>
      <c r="T3" s="9">
        <f>900/2</f>
        <v>450</v>
      </c>
      <c r="U3" s="9">
        <f t="shared" si="0"/>
        <v>6043.71</v>
      </c>
      <c r="V3" s="9">
        <f>M3-U3</f>
        <v>392.28999999999996</v>
      </c>
      <c r="W3" s="15">
        <f>V3-121.59</f>
        <v>270.69999999999993</v>
      </c>
      <c r="X3" s="16"/>
      <c r="Y3" s="16"/>
      <c r="Z3" s="19"/>
      <c r="AA3" s="18">
        <v>45989</v>
      </c>
    </row>
    <row r="4" spans="1:36" s="14" customFormat="1" ht="15" customHeight="1" x14ac:dyDescent="0.25">
      <c r="A4" s="6">
        <v>120</v>
      </c>
      <c r="B4" s="6" t="s">
        <v>28</v>
      </c>
      <c r="C4" s="6" t="s">
        <v>51</v>
      </c>
      <c r="D4" s="4" t="s">
        <v>52</v>
      </c>
      <c r="E4" s="21" t="s">
        <v>41</v>
      </c>
      <c r="F4" s="4" t="s">
        <v>53</v>
      </c>
      <c r="G4" s="8" t="s">
        <v>54</v>
      </c>
      <c r="H4" s="8" t="s">
        <v>26</v>
      </c>
      <c r="I4" s="8" t="s">
        <v>18</v>
      </c>
      <c r="J4" s="10" t="s">
        <v>55</v>
      </c>
      <c r="K4" s="8">
        <v>1</v>
      </c>
      <c r="L4" s="6" t="s">
        <v>27</v>
      </c>
      <c r="M4" s="9">
        <v>414</v>
      </c>
      <c r="N4" s="9"/>
      <c r="O4" s="9"/>
      <c r="P4" s="9"/>
      <c r="Q4" s="9"/>
      <c r="R4" s="9"/>
      <c r="S4" s="9"/>
      <c r="T4" s="9"/>
      <c r="U4" s="9"/>
      <c r="V4" s="17"/>
      <c r="W4" s="17"/>
      <c r="X4" s="16"/>
      <c r="Y4" s="16"/>
      <c r="Z4" s="16"/>
      <c r="AA4" s="16"/>
    </row>
    <row r="5" spans="1:36" s="14" customFormat="1" ht="53.25" customHeight="1" x14ac:dyDescent="0.25">
      <c r="A5" s="11">
        <v>121</v>
      </c>
      <c r="B5" s="6" t="s">
        <v>28</v>
      </c>
      <c r="C5" s="6" t="s">
        <v>51</v>
      </c>
      <c r="D5" s="4" t="s">
        <v>56</v>
      </c>
      <c r="E5" s="7" t="s">
        <v>57</v>
      </c>
      <c r="F5" s="4" t="s">
        <v>53</v>
      </c>
      <c r="G5" s="8" t="s">
        <v>54</v>
      </c>
      <c r="H5" s="8" t="s">
        <v>26</v>
      </c>
      <c r="I5" s="8" t="s">
        <v>18</v>
      </c>
      <c r="J5" s="10" t="s">
        <v>55</v>
      </c>
      <c r="K5" s="8">
        <v>1</v>
      </c>
      <c r="L5" s="6" t="s">
        <v>27</v>
      </c>
      <c r="M5" s="9">
        <v>414</v>
      </c>
      <c r="N5" s="9"/>
      <c r="O5" s="9"/>
      <c r="P5" s="9"/>
      <c r="Q5" s="9"/>
      <c r="R5" s="9"/>
      <c r="S5" s="9">
        <v>414</v>
      </c>
      <c r="T5" s="9"/>
      <c r="U5" s="9">
        <f t="shared" ref="U5:U6" si="1">SUM(N5:T5)</f>
        <v>414</v>
      </c>
      <c r="X5" s="16"/>
      <c r="Y5" s="16"/>
      <c r="Z5" s="16"/>
      <c r="AA5" s="18">
        <v>45975</v>
      </c>
    </row>
    <row r="6" spans="1:36" s="14" customFormat="1" ht="51.75" customHeight="1" x14ac:dyDescent="0.25">
      <c r="A6" s="11">
        <v>122</v>
      </c>
      <c r="B6" s="6" t="s">
        <v>28</v>
      </c>
      <c r="C6" s="6" t="s">
        <v>51</v>
      </c>
      <c r="D6" s="4" t="s">
        <v>58</v>
      </c>
      <c r="E6" s="7" t="s">
        <v>59</v>
      </c>
      <c r="F6" s="4" t="s">
        <v>53</v>
      </c>
      <c r="G6" s="8" t="s">
        <v>54</v>
      </c>
      <c r="H6" s="8" t="s">
        <v>26</v>
      </c>
      <c r="I6" s="8" t="s">
        <v>18</v>
      </c>
      <c r="J6" s="10" t="s">
        <v>55</v>
      </c>
      <c r="K6" s="8">
        <v>1</v>
      </c>
      <c r="L6" s="6" t="s">
        <v>27</v>
      </c>
      <c r="M6" s="9">
        <v>414</v>
      </c>
      <c r="N6" s="9"/>
      <c r="O6" s="9"/>
      <c r="P6" s="9"/>
      <c r="Q6" s="9"/>
      <c r="R6" s="9"/>
      <c r="S6" s="9">
        <v>414</v>
      </c>
      <c r="T6" s="9"/>
      <c r="U6" s="9">
        <f t="shared" si="1"/>
        <v>414</v>
      </c>
      <c r="X6" s="18"/>
      <c r="Y6" s="16"/>
      <c r="Z6" s="16"/>
      <c r="AA6" s="18">
        <v>45975</v>
      </c>
    </row>
    <row r="7" spans="1:36" s="14" customFormat="1" ht="63" customHeight="1" x14ac:dyDescent="0.25">
      <c r="A7" s="11">
        <v>123</v>
      </c>
      <c r="B7" s="6" t="s">
        <v>28</v>
      </c>
      <c r="C7" s="6" t="s">
        <v>51</v>
      </c>
      <c r="D7" s="4" t="s">
        <v>60</v>
      </c>
      <c r="E7" s="7" t="s">
        <v>61</v>
      </c>
      <c r="F7" s="4" t="s">
        <v>53</v>
      </c>
      <c r="G7" s="8" t="s">
        <v>54</v>
      </c>
      <c r="H7" s="8" t="s">
        <v>26</v>
      </c>
      <c r="I7" s="8" t="s">
        <v>38</v>
      </c>
      <c r="J7" s="10" t="s">
        <v>55</v>
      </c>
      <c r="K7" s="8">
        <v>1</v>
      </c>
      <c r="L7" s="6" t="s">
        <v>27</v>
      </c>
      <c r="M7" s="9">
        <v>5153</v>
      </c>
      <c r="N7" s="9">
        <f>205+664+664+205+205+306+306+205</f>
        <v>2760</v>
      </c>
      <c r="O7" s="9">
        <f>500+1459.01</f>
        <v>1959.01</v>
      </c>
      <c r="P7" s="9"/>
      <c r="Q7" s="9"/>
      <c r="R7" s="9"/>
      <c r="S7" s="9">
        <v>414</v>
      </c>
      <c r="T7" s="9"/>
      <c r="U7" s="9">
        <f t="shared" ref="U7:U12" si="2">SUM(N7:T7)</f>
        <v>5133.01</v>
      </c>
      <c r="V7" s="9">
        <f>M7-U7</f>
        <v>19.989999999999782</v>
      </c>
      <c r="X7" s="18">
        <v>45994</v>
      </c>
      <c r="Y7" s="16"/>
      <c r="Z7" s="16"/>
      <c r="AA7" s="18">
        <v>45975</v>
      </c>
    </row>
    <row r="8" spans="1:36" s="14" customFormat="1" ht="33.75" x14ac:dyDescent="0.25">
      <c r="A8" s="11">
        <v>124</v>
      </c>
      <c r="B8" s="6" t="s">
        <v>34</v>
      </c>
      <c r="C8" s="6" t="s">
        <v>62</v>
      </c>
      <c r="D8" s="4" t="s">
        <v>63</v>
      </c>
      <c r="E8" s="7" t="s">
        <v>64</v>
      </c>
      <c r="F8" s="4" t="s">
        <v>65</v>
      </c>
      <c r="G8" s="8" t="s">
        <v>36</v>
      </c>
      <c r="H8" s="8" t="s">
        <v>26</v>
      </c>
      <c r="I8" s="8" t="s">
        <v>37</v>
      </c>
      <c r="J8" s="10" t="s">
        <v>66</v>
      </c>
      <c r="K8" s="8">
        <v>1</v>
      </c>
      <c r="L8" s="6" t="s">
        <v>27</v>
      </c>
      <c r="M8" s="9">
        <v>2608</v>
      </c>
      <c r="N8" s="9"/>
      <c r="O8" s="9"/>
      <c r="P8" s="9"/>
      <c r="Q8" s="9">
        <f>916+916</f>
        <v>1832</v>
      </c>
      <c r="R8" s="9">
        <f>406+406</f>
        <v>812</v>
      </c>
      <c r="S8" s="9">
        <v>414</v>
      </c>
      <c r="T8" s="9"/>
      <c r="U8" s="9">
        <f t="shared" si="2"/>
        <v>3058</v>
      </c>
      <c r="V8" s="9">
        <f>U8-M8</f>
        <v>450</v>
      </c>
      <c r="X8" s="16"/>
      <c r="Y8" s="16"/>
      <c r="Z8" s="16"/>
      <c r="AA8" s="18">
        <v>45989</v>
      </c>
    </row>
    <row r="9" spans="1:36" s="14" customFormat="1" ht="56.25" x14ac:dyDescent="0.25">
      <c r="A9" s="11">
        <v>125</v>
      </c>
      <c r="B9" s="6" t="s">
        <v>31</v>
      </c>
      <c r="C9" s="6" t="s">
        <v>34</v>
      </c>
      <c r="D9" s="4" t="s">
        <v>46</v>
      </c>
      <c r="E9" s="7" t="s">
        <v>47</v>
      </c>
      <c r="F9" s="4" t="s">
        <v>49</v>
      </c>
      <c r="G9" s="8" t="s">
        <v>67</v>
      </c>
      <c r="H9" s="8" t="s">
        <v>26</v>
      </c>
      <c r="I9" s="8" t="s">
        <v>68</v>
      </c>
      <c r="J9" s="10" t="s">
        <v>69</v>
      </c>
      <c r="K9" s="8">
        <v>1</v>
      </c>
      <c r="L9" s="6" t="s">
        <v>27</v>
      </c>
      <c r="M9" s="9">
        <v>1787</v>
      </c>
      <c r="N9" s="9"/>
      <c r="O9" s="9"/>
      <c r="P9" s="9"/>
      <c r="Q9" s="9"/>
      <c r="R9" s="9"/>
      <c r="S9" s="9">
        <f>588+109+109+196</f>
        <v>1002</v>
      </c>
      <c r="T9" s="9">
        <f>900/2</f>
        <v>450</v>
      </c>
      <c r="U9" s="9">
        <f t="shared" si="2"/>
        <v>1452</v>
      </c>
      <c r="V9" s="9">
        <f>M9-U9</f>
        <v>335</v>
      </c>
      <c r="X9" s="18"/>
      <c r="Y9" s="16"/>
      <c r="Z9" s="16"/>
      <c r="AA9" s="18">
        <v>45989</v>
      </c>
    </row>
    <row r="10" spans="1:36" s="4" customFormat="1" ht="32.25" customHeight="1" x14ac:dyDescent="0.25">
      <c r="A10" s="11">
        <v>127</v>
      </c>
      <c r="B10" s="6" t="s">
        <v>31</v>
      </c>
      <c r="C10" s="6" t="s">
        <v>39</v>
      </c>
      <c r="D10" s="4" t="s">
        <v>32</v>
      </c>
      <c r="E10" s="7" t="s">
        <v>33</v>
      </c>
      <c r="F10" s="4" t="s">
        <v>70</v>
      </c>
      <c r="G10" s="17"/>
      <c r="H10" s="8" t="s">
        <v>26</v>
      </c>
      <c r="I10" s="8" t="s">
        <v>18</v>
      </c>
      <c r="J10" s="20" t="s">
        <v>88</v>
      </c>
      <c r="K10" s="8">
        <v>1</v>
      </c>
      <c r="L10" s="6" t="s">
        <v>27</v>
      </c>
      <c r="M10" s="9">
        <v>695</v>
      </c>
      <c r="N10" s="9"/>
      <c r="O10" s="9"/>
      <c r="P10" s="9"/>
      <c r="Q10" s="9"/>
      <c r="R10" s="9"/>
      <c r="S10" s="9">
        <v>695</v>
      </c>
      <c r="T10" s="9"/>
      <c r="U10" s="9">
        <f t="shared" si="2"/>
        <v>695</v>
      </c>
      <c r="V10" s="14"/>
      <c r="W10" s="9"/>
      <c r="X10" s="16"/>
      <c r="Y10" s="16"/>
      <c r="Z10" s="16"/>
      <c r="AA10" s="18">
        <v>45988</v>
      </c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s="4" customFormat="1" ht="32.25" customHeight="1" x14ac:dyDescent="0.25">
      <c r="A11" s="11">
        <v>129</v>
      </c>
      <c r="B11" s="6" t="s">
        <v>31</v>
      </c>
      <c r="C11" s="6" t="s">
        <v>34</v>
      </c>
      <c r="D11" s="4" t="s">
        <v>73</v>
      </c>
      <c r="E11" s="7" t="s">
        <v>30</v>
      </c>
      <c r="F11" s="4" t="s">
        <v>74</v>
      </c>
      <c r="G11" s="8" t="s">
        <v>75</v>
      </c>
      <c r="H11" s="8" t="s">
        <v>26</v>
      </c>
      <c r="I11" s="8" t="s">
        <v>18</v>
      </c>
      <c r="J11" s="10" t="s">
        <v>76</v>
      </c>
      <c r="K11" s="8" t="s">
        <v>77</v>
      </c>
      <c r="L11" s="6" t="s">
        <v>27</v>
      </c>
      <c r="M11" s="9">
        <v>828</v>
      </c>
      <c r="N11" s="9"/>
      <c r="O11" s="9"/>
      <c r="P11" s="9"/>
      <c r="Q11" s="9"/>
      <c r="R11" s="9"/>
      <c r="S11" s="9">
        <f>828+218</f>
        <v>1046</v>
      </c>
      <c r="T11" s="9"/>
      <c r="U11" s="9">
        <f t="shared" si="2"/>
        <v>1046</v>
      </c>
      <c r="V11" s="13"/>
      <c r="W11" s="9">
        <f>U11-M11</f>
        <v>218</v>
      </c>
      <c r="X11" s="18">
        <v>46017</v>
      </c>
      <c r="Y11" s="16"/>
      <c r="Z11" s="19"/>
      <c r="AA11" s="18">
        <v>46017</v>
      </c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s="4" customFormat="1" ht="32.25" customHeight="1" x14ac:dyDescent="0.25">
      <c r="A12" s="11">
        <v>130</v>
      </c>
      <c r="B12" s="6" t="s">
        <v>31</v>
      </c>
      <c r="C12" s="6" t="s">
        <v>34</v>
      </c>
      <c r="D12" s="4" t="s">
        <v>78</v>
      </c>
      <c r="E12" s="7" t="s">
        <v>79</v>
      </c>
      <c r="F12" s="4" t="s">
        <v>74</v>
      </c>
      <c r="G12" s="8" t="s">
        <v>75</v>
      </c>
      <c r="H12" s="8" t="s">
        <v>26</v>
      </c>
      <c r="I12" s="8" t="s">
        <v>18</v>
      </c>
      <c r="J12" s="10" t="s">
        <v>76</v>
      </c>
      <c r="K12" s="8">
        <v>1</v>
      </c>
      <c r="L12" s="6" t="s">
        <v>27</v>
      </c>
      <c r="M12" s="9">
        <v>414</v>
      </c>
      <c r="N12" s="9"/>
      <c r="O12" s="9"/>
      <c r="P12" s="9"/>
      <c r="Q12" s="9"/>
      <c r="R12" s="9"/>
      <c r="S12" s="9">
        <f>414+109</f>
        <v>523</v>
      </c>
      <c r="T12" s="9"/>
      <c r="U12" s="9">
        <f t="shared" si="2"/>
        <v>523</v>
      </c>
      <c r="V12" s="13"/>
      <c r="W12" s="9">
        <f>U12-M12</f>
        <v>109</v>
      </c>
      <c r="X12" s="18">
        <v>46017</v>
      </c>
      <c r="Y12" s="16"/>
      <c r="Z12" s="19"/>
      <c r="AA12" s="18">
        <v>46017</v>
      </c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s="4" customFormat="1" ht="32.25" customHeight="1" x14ac:dyDescent="0.25">
      <c r="A13" s="11">
        <v>131</v>
      </c>
      <c r="B13" s="6" t="s">
        <v>31</v>
      </c>
      <c r="C13" s="6" t="s">
        <v>34</v>
      </c>
      <c r="D13" s="4" t="s">
        <v>40</v>
      </c>
      <c r="E13" s="7" t="s">
        <v>80</v>
      </c>
      <c r="F13" s="4" t="s">
        <v>81</v>
      </c>
      <c r="G13" s="8" t="s">
        <v>82</v>
      </c>
      <c r="H13" s="8" t="s">
        <v>26</v>
      </c>
      <c r="I13" s="8" t="s">
        <v>18</v>
      </c>
      <c r="J13" s="10" t="s">
        <v>83</v>
      </c>
      <c r="K13" s="8">
        <v>1</v>
      </c>
      <c r="L13" s="6" t="s">
        <v>27</v>
      </c>
      <c r="M13" s="9">
        <v>501</v>
      </c>
      <c r="N13" s="9"/>
      <c r="O13" s="9"/>
      <c r="P13" s="9"/>
      <c r="Q13" s="9"/>
      <c r="R13" s="9"/>
      <c r="S13" s="9"/>
      <c r="T13" s="9"/>
      <c r="U13" s="9">
        <v>501</v>
      </c>
      <c r="V13" s="14"/>
      <c r="W13" s="9"/>
      <c r="X13" s="18"/>
      <c r="Y13" s="16"/>
      <c r="Z13" s="16"/>
      <c r="AA13" s="18">
        <v>45986</v>
      </c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s="4" customFormat="1" ht="32.25" customHeight="1" x14ac:dyDescent="0.25">
      <c r="A14" s="11">
        <v>132</v>
      </c>
      <c r="B14" s="6" t="s">
        <v>71</v>
      </c>
      <c r="C14" s="6" t="s">
        <v>72</v>
      </c>
      <c r="D14" s="4" t="s">
        <v>84</v>
      </c>
      <c r="E14" s="4" t="s">
        <v>85</v>
      </c>
      <c r="F14" s="4" t="s">
        <v>81</v>
      </c>
      <c r="G14" s="8" t="s">
        <v>82</v>
      </c>
      <c r="H14" s="8" t="s">
        <v>26</v>
      </c>
      <c r="I14" s="8" t="s">
        <v>38</v>
      </c>
      <c r="J14" s="10" t="s">
        <v>86</v>
      </c>
      <c r="K14" s="8">
        <v>1</v>
      </c>
      <c r="L14" s="6" t="s">
        <v>27</v>
      </c>
      <c r="M14" s="9">
        <v>5329</v>
      </c>
      <c r="N14" s="9">
        <f>1328+410+1022</f>
        <v>2760</v>
      </c>
      <c r="O14" s="9">
        <f>500+1365.53</f>
        <v>1865.53</v>
      </c>
      <c r="P14" s="9"/>
      <c r="Q14" s="9"/>
      <c r="R14" s="9"/>
      <c r="S14" s="9">
        <f>196+109</f>
        <v>305</v>
      </c>
      <c r="T14" s="9"/>
      <c r="U14" s="9">
        <f t="shared" ref="U14" si="3">SUM(N14:T14)</f>
        <v>4930.53</v>
      </c>
      <c r="V14" s="9">
        <f>M14-U14</f>
        <v>398.47000000000025</v>
      </c>
      <c r="W14" s="9"/>
      <c r="X14" s="18">
        <v>46014</v>
      </c>
      <c r="Y14" s="16"/>
      <c r="Z14" s="16"/>
      <c r="AA14" s="18">
        <v>46014</v>
      </c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s="4" customFormat="1" ht="32.25" customHeight="1" x14ac:dyDescent="0.25">
      <c r="A15" s="11">
        <v>133</v>
      </c>
      <c r="B15" s="6" t="s">
        <v>31</v>
      </c>
      <c r="C15" s="6" t="s">
        <v>42</v>
      </c>
      <c r="D15" s="4" t="s">
        <v>43</v>
      </c>
      <c r="E15" s="7" t="s">
        <v>42</v>
      </c>
      <c r="F15" s="4" t="s">
        <v>74</v>
      </c>
      <c r="G15" s="8" t="s">
        <v>75</v>
      </c>
      <c r="H15" s="8" t="s">
        <v>26</v>
      </c>
      <c r="I15" s="8" t="s">
        <v>18</v>
      </c>
      <c r="J15" s="10" t="s">
        <v>76</v>
      </c>
      <c r="K15" s="8">
        <v>1</v>
      </c>
      <c r="L15" s="6" t="s">
        <v>27</v>
      </c>
      <c r="M15" s="9">
        <f>5438</f>
        <v>5438</v>
      </c>
      <c r="N15" s="9">
        <f>664+664+205+205+306+306+205+205</f>
        <v>2760</v>
      </c>
      <c r="O15" s="9">
        <f>2047.17+1002.13+1002.13</f>
        <v>4051.4300000000003</v>
      </c>
      <c r="P15" s="9"/>
      <c r="Q15" s="9"/>
      <c r="R15" s="9"/>
      <c r="S15" s="9">
        <f>414+109</f>
        <v>523</v>
      </c>
      <c r="T15" s="9"/>
      <c r="U15" s="9">
        <f>SUM(N15:T15)</f>
        <v>7334.43</v>
      </c>
      <c r="V15" s="13"/>
      <c r="W15" s="9">
        <f>U15-M15</f>
        <v>1896.4300000000003</v>
      </c>
      <c r="X15" s="18">
        <v>46017</v>
      </c>
      <c r="Y15" s="16"/>
      <c r="Z15" s="19"/>
      <c r="AA15" s="18">
        <v>46017</v>
      </c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s="4" customFormat="1" ht="32.25" customHeight="1" x14ac:dyDescent="0.25">
      <c r="AA16"/>
      <c r="AB16"/>
      <c r="AC16"/>
      <c r="AD16"/>
      <c r="AE16"/>
      <c r="AF16"/>
      <c r="AG16"/>
      <c r="AH16"/>
      <c r="AI16"/>
      <c r="AJ16"/>
    </row>
    <row r="17" spans="7:36" s="4" customFormat="1" ht="32.25" customHeight="1" x14ac:dyDescent="0.25">
      <c r="AA17"/>
      <c r="AB17"/>
      <c r="AC17"/>
      <c r="AD17"/>
      <c r="AE17"/>
      <c r="AF17"/>
      <c r="AG17"/>
      <c r="AH17"/>
      <c r="AI17"/>
      <c r="AJ17"/>
    </row>
    <row r="18" spans="7:36" s="4" customFormat="1" ht="32.25" customHeight="1" x14ac:dyDescent="0.25">
      <c r="AA18"/>
      <c r="AB18"/>
      <c r="AC18"/>
      <c r="AD18"/>
      <c r="AE18"/>
      <c r="AF18"/>
      <c r="AG18"/>
      <c r="AH18"/>
      <c r="AI18"/>
      <c r="AJ18"/>
    </row>
    <row r="20" spans="7:36" x14ac:dyDescent="0.25">
      <c r="G20" s="8"/>
    </row>
    <row r="21" spans="7:36" x14ac:dyDescent="0.25">
      <c r="G21" s="8"/>
    </row>
    <row r="22" spans="7:36" x14ac:dyDescent="0.25">
      <c r="G22" s="8"/>
    </row>
    <row r="23" spans="7:36" x14ac:dyDescent="0.25">
      <c r="G23" s="8"/>
    </row>
    <row r="24" spans="7:36" x14ac:dyDescent="0.25">
      <c r="G24" s="8"/>
    </row>
    <row r="25" spans="7:36" x14ac:dyDescent="0.25">
      <c r="G25" s="8"/>
    </row>
    <row r="26" spans="7:36" x14ac:dyDescent="0.25">
      <c r="G26" s="8"/>
    </row>
    <row r="27" spans="7:36" x14ac:dyDescent="0.25">
      <c r="G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2026-05-13T19:05:14Z</dcterms:modified>
</cp:coreProperties>
</file>