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ÑOS ANTERIORES\ADMON 2024\TRANSPARENCIA\VIATICOS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O16" i="1"/>
  <c r="N16" i="1"/>
  <c r="S15" i="1"/>
  <c r="O15" i="1"/>
  <c r="N15" i="1"/>
  <c r="S14" i="1"/>
  <c r="U14" i="1" s="1"/>
  <c r="V14" i="1" s="1"/>
  <c r="S13" i="1"/>
  <c r="U13" i="1" s="1"/>
  <c r="V13" i="1" s="1"/>
  <c r="S12" i="1"/>
  <c r="U12" i="1" s="1"/>
  <c r="V12" i="1" s="1"/>
  <c r="S11" i="1"/>
  <c r="U11" i="1" s="1"/>
  <c r="V11" i="1" s="1"/>
  <c r="O10" i="1"/>
  <c r="N10" i="1"/>
  <c r="S9" i="1"/>
  <c r="U9" i="1" s="1"/>
  <c r="O7" i="1"/>
  <c r="N7" i="1"/>
  <c r="U6" i="1"/>
  <c r="V6" i="1" s="1"/>
  <c r="U5" i="1"/>
  <c r="O4" i="1"/>
  <c r="N4" i="1"/>
  <c r="U3" i="1"/>
  <c r="U2" i="1"/>
  <c r="U7" i="1" l="1"/>
  <c r="V7" i="1" s="1"/>
  <c r="U4" i="1"/>
  <c r="V4" i="1" s="1"/>
  <c r="U16" i="1"/>
  <c r="U10" i="1"/>
  <c r="V10" i="1" s="1"/>
  <c r="U15" i="1"/>
  <c r="W15" i="1" s="1"/>
</calcChain>
</file>

<file path=xl/sharedStrings.xml><?xml version="1.0" encoding="utf-8"?>
<sst xmlns="http://schemas.openxmlformats.org/spreadsheetml/2006/main" count="221" uniqueCount="100">
  <si>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</si>
  <si>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</si>
  <si>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</si>
  <si>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</si>
  <si>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</si>
  <si>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</si>
  <si>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</si>
  <si>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</si>
  <si>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</si>
  <si>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</si>
  <si>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</si>
  <si>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</si>
  <si>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</si>
  <si>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</si>
  <si>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</si>
  <si>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</si>
  <si>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</si>
  <si>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</si>
  <si>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</si>
  <si>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</si>
  <si>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</si>
  <si>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</si>
  <si>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</si>
  <si>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</si>
  <si>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</si>
  <si>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</si>
  <si>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</si>
  <si>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</si>
  <si>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</si>
  <si>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>COMISION</t>
  </si>
  <si>
    <t xml:space="preserve">DELEG INST DE LA PPNNA        </t>
  </si>
  <si>
    <t>CONTROL Y MTTO VEHICULOS OFICIALES</t>
  </si>
  <si>
    <t>CHOFER</t>
  </si>
  <si>
    <t>JONATHAN ALEXIS BERNAL RODRIGUEZ</t>
  </si>
  <si>
    <t>ADMINISTRACION</t>
  </si>
  <si>
    <t>DILIGENCIAS VARIAS</t>
  </si>
  <si>
    <t>REALIZAR DILIGENCIAS INTERPUESTA POR EL JUZGADO Y SEGUIMIENTO DE EXPEDIENTES</t>
  </si>
  <si>
    <t>SE REALIZO LA COMISION DE MANERA SATISFACTORIA</t>
  </si>
  <si>
    <t>ZAIRA GABRIELA ORDOÑEZ PADILLA</t>
  </si>
  <si>
    <t>DELEGADA</t>
  </si>
  <si>
    <t>ADMINISTRATIVA</t>
  </si>
  <si>
    <t>JOSE LUCAS ESCOBAR GARCIA</t>
  </si>
  <si>
    <t>ALIMENTOS,  COMBUSTIBLE Y PEAJES REDONDO</t>
  </si>
  <si>
    <t>PROFESIONISTA ESPECIALIZADO B ABOGADO</t>
  </si>
  <si>
    <t>CYNTHIA ISABEL VALENZUELA LOPEZ</t>
  </si>
  <si>
    <t>DIRECTORA</t>
  </si>
  <si>
    <t>CLAUDIA ELIZABETH QUINTERO VAZQUEZ</t>
  </si>
  <si>
    <t>AUXILIAR ADMINISTRATIVA A</t>
  </si>
  <si>
    <t>ALIMENTOS, HOSPEDAJE, COMBUSTIBLE Y PEAJES REDONDO</t>
  </si>
  <si>
    <t>CARLOS HERNANDEZ RODRIGUEZ</t>
  </si>
  <si>
    <t>CRIT OCCIDENTE</t>
  </si>
  <si>
    <t>PROFESIONISTA ESPECIALIZADO C ABOGADO</t>
  </si>
  <si>
    <t>MARTES 03 DICIEMBRE 2024</t>
  </si>
  <si>
    <t>6:00AM SALIDA A GDL/10:00AM LLEHGADA A GDL/10:40AM LLEGADA A CD NIÑEZ HASTA LAS 2:30PM/SALIDA A REGISTRO CIVIL DEL EDO DE JAL/6:00PM SALIDA A VTA/10:00PM LLEGADA A VTA</t>
  </si>
  <si>
    <t>TRASLADO DE PERSONAL DE PROCURADURIA A REALIZAR DILIGENCIAS VARIAS</t>
  </si>
  <si>
    <t>ANGELICA PATRICIA AGUILAR GUTIERREZ</t>
  </si>
  <si>
    <t>PROFESIONISTA ESPECIALIZADO TRABAJADORA SOCIAL</t>
  </si>
  <si>
    <t>RAFAEL CHAVEZ HINOJOSA</t>
  </si>
  <si>
    <t>PROFESIONISTA ESPECIALIZADO TRABAJADOR SOCIAL</t>
  </si>
  <si>
    <t>VIERNES 06 DICIEMBRE2024</t>
  </si>
  <si>
    <t>TRASLADO DE MENORES</t>
  </si>
  <si>
    <t>TRASLADO DE 03 MENORES ECUATORIANOS A CASMEC PARA REINTEGRO FAMLIAR</t>
  </si>
  <si>
    <t>6:30AM SALIDA DEL ALBERGUE VIDA NUEVA/10:15AM LLEGADA A CASMEC/10:53AM SALIDA DE CASMEC/12:40PM LLEGADA A CD NIÑEZ/2:20PM SALIDA A VTA/5:40PM LLEGADA A VTA</t>
  </si>
  <si>
    <t>RAUL ENRIQUE ROMERO CARRILLO</t>
  </si>
  <si>
    <t>AUXILIAR ADMINISTRATIVO A</t>
  </si>
  <si>
    <t>TRASLADO DE PERSONAL DE PROCURADURIA</t>
  </si>
  <si>
    <t>TRASLADO DE PERSONAL DE PROCURADURIA Y 03 MENORES A CASMEC</t>
  </si>
  <si>
    <t>CANCELADO</t>
  </si>
  <si>
    <t>ANAY CANDELARIA ARREDONDO ESQUEDA</t>
  </si>
  <si>
    <t xml:space="preserve">TRASLADO DE MENOR </t>
  </si>
  <si>
    <t>ALIMENTOS Y COMBUSTIBLE</t>
  </si>
  <si>
    <t>TRASLADO DE MENOR EN AMBULANCIA A HOSPITAL CIVIL FRAY ANTONIO ALCALDE</t>
  </si>
  <si>
    <t>JOSE DE JESUS ROMERO DIAZ</t>
  </si>
  <si>
    <t>SABADO 07 DICIEMBRE 2024</t>
  </si>
  <si>
    <t>TRASLADO DE MENOR A HOSPITAL GENERAL DE OCCIDENTE</t>
  </si>
  <si>
    <t>TRASLADO Y ACOMPAÑAMIENTO DE MENOR Y SU PROGENITORA A HOSPITAL GENERAL DE OCCIDENTE</t>
  </si>
  <si>
    <t>7:00AM A SALIDA A GDL/10:15AM LLEGADA A ZAPOPAN/11:07AM LLEGADA A HOSPITAL/11:50AM LLEGADA A FOSTALEZA DE VIDA/12:45PM SALIDA A VTA/4:25 LLEGADA A VTA</t>
  </si>
  <si>
    <t>LUNES 09 Y MARTES 10 DICIEMBRE 2024</t>
  </si>
  <si>
    <t>FORO INTERMUNICIPAL</t>
  </si>
  <si>
    <t>ALIMENTOS Y HOSPEDAJE</t>
  </si>
  <si>
    <t>PARTICIPAR EN EL FORO INTERMUNICIPAL DE ASISTENCIA SOCIAL Y PRESENTACION DEL SISTEMA DIF JAL 2024-2030</t>
  </si>
  <si>
    <r>
      <t xml:space="preserve">LUN 09 DIC </t>
    </r>
    <r>
      <rPr>
        <sz val="7"/>
        <color theme="1"/>
        <rFont val="Calibri"/>
        <family val="2"/>
        <scheme val="minor"/>
      </rPr>
      <t xml:space="preserve"> 6:00PM SALIDA A GDL/9:30PM LLEGADA A GDL/</t>
    </r>
    <r>
      <rPr>
        <b/>
        <sz val="7"/>
        <color theme="1"/>
        <rFont val="Calibri"/>
        <family val="2"/>
        <scheme val="minor"/>
      </rPr>
      <t xml:space="preserve">MAR 10 DIC 9:00AM </t>
    </r>
    <r>
      <rPr>
        <sz val="7"/>
        <color theme="1"/>
        <rFont val="Calibri"/>
        <family val="2"/>
        <scheme val="minor"/>
      </rPr>
      <t>TRASLADO EL HOTEL PLAZA INTERCONTINENTAL/10:00AM A 2:00PM ASISTENCIA AL FORO INTERMUNICIPAL/7:00PM SALI DA VTA/10:00PM LLEGADA A VTA</t>
    </r>
  </si>
  <si>
    <t>APOYAR A LA DIRECTORA EN EL FORO INTERMUNICIPAL DE ASISTENCIA SOCIAL Y PRESENTACION DEL SISTEMA DIF JAL 2024-2030</t>
  </si>
  <si>
    <t>PRESIDENCIA</t>
  </si>
  <si>
    <t>CLAUDIA MARICELA PEÑA GOMEZ</t>
  </si>
  <si>
    <t>PRESIDENTA</t>
  </si>
  <si>
    <t>TRANSF. 20/12/2024</t>
  </si>
  <si>
    <t>ZAIRA LILIBTH CASTILLON ROSALES</t>
  </si>
  <si>
    <t>SECRETARIA EJECUTIVA</t>
  </si>
  <si>
    <t>TRANSF. 26/12/2024</t>
  </si>
  <si>
    <t xml:space="preserve">JORGE DIAZ LOPEZ </t>
  </si>
  <si>
    <t xml:space="preserve">CHOFER DE DIRECCION                 </t>
  </si>
  <si>
    <t>TARSLADO DE AUTORIDADES A FORO</t>
  </si>
  <si>
    <t>TRASLADO DE DIRECTORA Y PRESIDENTA A GDL</t>
  </si>
  <si>
    <t>COORDINADOR DE AREA DE CHOFERES</t>
  </si>
  <si>
    <t>SABADO 14 DICIEMBRE 2024</t>
  </si>
  <si>
    <t>COMBUSTIBLE Y PEAJES REDONDO</t>
  </si>
  <si>
    <t>ENTREGA DE ALCANCIAS AL PROGRAMA TELECON 2024</t>
  </si>
  <si>
    <t>4:00PM SALIDA A GDL/8:30PM LLEGADA A CRIT OCCIDENTE/10:00PM REGRESO A VTA/2:00AM LLEGADA A VTA</t>
  </si>
  <si>
    <t>DEVUELTO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</si>
</sst>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44" fontId="2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&#209;OS%20ANTERIORES/ADMON%202024/VIATICOS/TRANSPARENCIA/07.%20Copia%20de%20LTAIPEJM8FV-S%20(JULIO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0074"/>
      <sheetName val="Tabla_39007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workbookViewId="0">
      <pane ySplit="1" topLeftCell="A2" activePane="bottomLeft" state="frozen"/>
      <selection pane="bottomLeft" activeCell="F19" sqref="F19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3" customWidth="1"/>
    <col min="8" max="8" width="15.140625" customWidth="1"/>
    <col min="9" max="9" width="18.42578125" customWidth="1"/>
    <col min="10" max="10" width="19" style="20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29</v>
      </c>
      <c r="I1" s="1" t="s">
        <v>7</v>
      </c>
      <c r="J1" s="25" t="s">
        <v>8</v>
      </c>
      <c r="K1" s="2" t="s">
        <v>9</v>
      </c>
      <c r="L1" s="1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2" t="s">
        <v>24</v>
      </c>
    </row>
    <row r="2" spans="1:26" s="12" customFormat="1" ht="81" x14ac:dyDescent="0.25">
      <c r="A2" s="8">
        <v>191</v>
      </c>
      <c r="B2" s="5" t="s">
        <v>25</v>
      </c>
      <c r="C2" s="5" t="s">
        <v>30</v>
      </c>
      <c r="D2" s="9" t="s">
        <v>33</v>
      </c>
      <c r="E2" s="17" t="s">
        <v>51</v>
      </c>
      <c r="F2" s="10" t="s">
        <v>52</v>
      </c>
      <c r="G2" s="6" t="s">
        <v>35</v>
      </c>
      <c r="H2" s="11" t="s">
        <v>26</v>
      </c>
      <c r="I2" s="7" t="s">
        <v>17</v>
      </c>
      <c r="J2" s="19" t="s">
        <v>36</v>
      </c>
      <c r="K2" s="12" t="s">
        <v>27</v>
      </c>
      <c r="L2" s="12" t="s">
        <v>28</v>
      </c>
      <c r="M2" s="21">
        <v>414</v>
      </c>
      <c r="N2" s="13"/>
      <c r="O2" s="13"/>
      <c r="P2" s="13"/>
      <c r="Q2" s="13"/>
      <c r="R2" s="13"/>
      <c r="S2" s="13">
        <v>414</v>
      </c>
      <c r="T2" s="13"/>
      <c r="U2" s="13">
        <f t="shared" ref="U2:U9" si="0">SUM(N2:T2)</f>
        <v>414</v>
      </c>
      <c r="V2"/>
      <c r="W2"/>
      <c r="X2" s="14"/>
      <c r="Y2" s="15" t="s">
        <v>53</v>
      </c>
      <c r="Z2" s="22" t="s">
        <v>37</v>
      </c>
    </row>
    <row r="3" spans="1:26" s="12" customFormat="1" ht="81" x14ac:dyDescent="0.25">
      <c r="A3" s="8">
        <v>192</v>
      </c>
      <c r="B3" s="5" t="s">
        <v>25</v>
      </c>
      <c r="C3" s="5" t="s">
        <v>30</v>
      </c>
      <c r="D3" s="9" t="s">
        <v>38</v>
      </c>
      <c r="E3" s="17" t="s">
        <v>39</v>
      </c>
      <c r="F3" s="10" t="s">
        <v>52</v>
      </c>
      <c r="G3" s="6" t="s">
        <v>35</v>
      </c>
      <c r="H3" s="11" t="s">
        <v>26</v>
      </c>
      <c r="I3" s="7" t="s">
        <v>17</v>
      </c>
      <c r="J3" s="19" t="s">
        <v>36</v>
      </c>
      <c r="K3" s="12" t="s">
        <v>27</v>
      </c>
      <c r="L3" s="12" t="s">
        <v>28</v>
      </c>
      <c r="M3" s="13">
        <v>414</v>
      </c>
      <c r="N3" s="13"/>
      <c r="O3" s="13"/>
      <c r="P3" s="13"/>
      <c r="Q3" s="13"/>
      <c r="R3" s="13"/>
      <c r="S3" s="13">
        <v>414</v>
      </c>
      <c r="T3" s="13"/>
      <c r="U3" s="13">
        <f t="shared" ref="U3:U4" si="1">SUM(N3:T3)</f>
        <v>414</v>
      </c>
      <c r="V3"/>
      <c r="W3"/>
      <c r="X3" s="14"/>
      <c r="Y3" s="15" t="s">
        <v>53</v>
      </c>
      <c r="Z3" s="22" t="s">
        <v>37</v>
      </c>
    </row>
    <row r="4" spans="1:26" s="12" customFormat="1" ht="81" x14ac:dyDescent="0.25">
      <c r="A4" s="8">
        <v>193</v>
      </c>
      <c r="B4" s="16" t="s">
        <v>40</v>
      </c>
      <c r="C4" s="16" t="s">
        <v>31</v>
      </c>
      <c r="D4" s="9" t="s">
        <v>41</v>
      </c>
      <c r="E4" s="17" t="s">
        <v>32</v>
      </c>
      <c r="F4" s="10" t="s">
        <v>52</v>
      </c>
      <c r="G4" s="6" t="s">
        <v>35</v>
      </c>
      <c r="H4" s="11" t="s">
        <v>26</v>
      </c>
      <c r="I4" s="7" t="s">
        <v>42</v>
      </c>
      <c r="J4" s="7" t="s">
        <v>54</v>
      </c>
      <c r="K4" s="12" t="s">
        <v>27</v>
      </c>
      <c r="L4" s="12" t="s">
        <v>28</v>
      </c>
      <c r="M4" s="13">
        <v>4654</v>
      </c>
      <c r="N4" s="13">
        <f>386+962+788</f>
        <v>2136</v>
      </c>
      <c r="O4" s="13">
        <f>1059.6+900.25</f>
        <v>1959.85</v>
      </c>
      <c r="P4" s="13"/>
      <c r="Q4" s="13"/>
      <c r="R4" s="13"/>
      <c r="S4" s="13">
        <v>414</v>
      </c>
      <c r="T4" s="13"/>
      <c r="U4" s="13">
        <f t="shared" si="1"/>
        <v>4509.8500000000004</v>
      </c>
      <c r="V4" s="13">
        <f>M4-U4</f>
        <v>144.14999999999964</v>
      </c>
      <c r="W4"/>
      <c r="X4" s="14">
        <v>45646</v>
      </c>
      <c r="Y4" s="15" t="s">
        <v>53</v>
      </c>
      <c r="Z4" s="22" t="s">
        <v>37</v>
      </c>
    </row>
    <row r="5" spans="1:26" s="12" customFormat="1" ht="36" x14ac:dyDescent="0.25">
      <c r="A5" s="8">
        <v>194</v>
      </c>
      <c r="B5" s="5" t="s">
        <v>25</v>
      </c>
      <c r="C5" s="5" t="s">
        <v>30</v>
      </c>
      <c r="D5" s="9" t="s">
        <v>55</v>
      </c>
      <c r="E5" s="17" t="s">
        <v>56</v>
      </c>
      <c r="F5" s="10" t="s">
        <v>52</v>
      </c>
      <c r="G5" s="6" t="s">
        <v>35</v>
      </c>
      <c r="H5" s="11" t="s">
        <v>26</v>
      </c>
      <c r="I5" s="7" t="s">
        <v>17</v>
      </c>
      <c r="J5" s="7" t="s">
        <v>35</v>
      </c>
      <c r="K5" s="12" t="s">
        <v>27</v>
      </c>
      <c r="L5" s="12" t="s">
        <v>28</v>
      </c>
      <c r="M5" s="13">
        <v>719</v>
      </c>
      <c r="N5" s="13"/>
      <c r="O5" s="13"/>
      <c r="P5" s="13"/>
      <c r="Q5" s="13"/>
      <c r="R5" s="13"/>
      <c r="S5" s="13">
        <v>719</v>
      </c>
      <c r="T5" s="13"/>
      <c r="U5" s="13">
        <f t="shared" ref="U5:U11" si="2">SUM(N5:T5)</f>
        <v>719</v>
      </c>
      <c r="V5"/>
      <c r="W5"/>
      <c r="X5" s="14"/>
      <c r="Y5"/>
      <c r="Z5" s="22" t="s">
        <v>37</v>
      </c>
    </row>
    <row r="6" spans="1:26" s="12" customFormat="1" ht="81" x14ac:dyDescent="0.25">
      <c r="A6" s="8">
        <v>195</v>
      </c>
      <c r="B6" s="5" t="s">
        <v>25</v>
      </c>
      <c r="C6" s="5" t="s">
        <v>30</v>
      </c>
      <c r="D6" s="9" t="s">
        <v>57</v>
      </c>
      <c r="E6" s="17" t="s">
        <v>58</v>
      </c>
      <c r="F6" s="10" t="s">
        <v>59</v>
      </c>
      <c r="G6" s="6" t="s">
        <v>60</v>
      </c>
      <c r="H6" s="11" t="s">
        <v>26</v>
      </c>
      <c r="I6" s="7" t="s">
        <v>17</v>
      </c>
      <c r="J6" s="19" t="s">
        <v>61</v>
      </c>
      <c r="K6" s="12" t="s">
        <v>27</v>
      </c>
      <c r="L6" s="12" t="s">
        <v>28</v>
      </c>
      <c r="M6" s="13">
        <v>414</v>
      </c>
      <c r="N6" s="13"/>
      <c r="O6" s="13"/>
      <c r="P6" s="13"/>
      <c r="Q6" s="13"/>
      <c r="R6" s="13"/>
      <c r="S6" s="13">
        <v>305</v>
      </c>
      <c r="T6" s="13"/>
      <c r="U6" s="13">
        <f t="shared" si="2"/>
        <v>305</v>
      </c>
      <c r="V6" s="13">
        <f>M6-U6</f>
        <v>109</v>
      </c>
      <c r="W6"/>
      <c r="X6" s="14">
        <v>45646</v>
      </c>
      <c r="Y6" s="15" t="s">
        <v>62</v>
      </c>
      <c r="Z6" s="22" t="s">
        <v>37</v>
      </c>
    </row>
    <row r="7" spans="1:26" s="12" customFormat="1" ht="81" x14ac:dyDescent="0.25">
      <c r="A7" s="8">
        <v>196</v>
      </c>
      <c r="B7" s="16" t="s">
        <v>40</v>
      </c>
      <c r="C7" s="5" t="s">
        <v>34</v>
      </c>
      <c r="D7" s="9" t="s">
        <v>63</v>
      </c>
      <c r="E7" s="17" t="s">
        <v>64</v>
      </c>
      <c r="F7" s="10" t="s">
        <v>59</v>
      </c>
      <c r="G7" s="6" t="s">
        <v>65</v>
      </c>
      <c r="H7" s="11" t="s">
        <v>26</v>
      </c>
      <c r="I7" s="7" t="s">
        <v>42</v>
      </c>
      <c r="J7" s="19" t="s">
        <v>66</v>
      </c>
      <c r="K7" s="12" t="s">
        <v>27</v>
      </c>
      <c r="L7" s="12" t="s">
        <v>28</v>
      </c>
      <c r="M7" s="13">
        <v>4654</v>
      </c>
      <c r="N7" s="13">
        <f>962+386+788</f>
        <v>2136</v>
      </c>
      <c r="O7" s="13">
        <f>900.37+900.06</f>
        <v>1800.4299999999998</v>
      </c>
      <c r="P7" s="13"/>
      <c r="Q7" s="13"/>
      <c r="R7" s="13"/>
      <c r="S7" s="13">
        <v>414</v>
      </c>
      <c r="T7" s="13"/>
      <c r="U7" s="13">
        <f t="shared" si="2"/>
        <v>4350.43</v>
      </c>
      <c r="V7" s="13">
        <f>M7-U7</f>
        <v>303.56999999999971</v>
      </c>
      <c r="W7"/>
      <c r="X7" s="14">
        <v>45674</v>
      </c>
      <c r="Y7" s="15" t="s">
        <v>62</v>
      </c>
      <c r="Z7" s="22" t="s">
        <v>37</v>
      </c>
    </row>
    <row r="8" spans="1:26" s="27" customFormat="1" x14ac:dyDescent="0.25">
      <c r="A8" s="8">
        <v>197</v>
      </c>
      <c r="B8" s="27" t="s">
        <v>25</v>
      </c>
      <c r="C8" s="27" t="s">
        <v>67</v>
      </c>
      <c r="D8" s="27" t="s">
        <v>68</v>
      </c>
      <c r="E8" s="27" t="s">
        <v>43</v>
      </c>
      <c r="F8" s="27" t="s">
        <v>67</v>
      </c>
      <c r="G8" s="27" t="s">
        <v>69</v>
      </c>
      <c r="H8" s="27" t="s">
        <v>26</v>
      </c>
      <c r="I8" s="27" t="s">
        <v>70</v>
      </c>
      <c r="J8" s="27" t="s">
        <v>71</v>
      </c>
      <c r="K8" s="27" t="s">
        <v>27</v>
      </c>
      <c r="L8" s="27" t="s">
        <v>28</v>
      </c>
      <c r="M8" s="27">
        <v>3310</v>
      </c>
      <c r="N8" s="27" t="s">
        <v>99</v>
      </c>
    </row>
    <row r="9" spans="1:26" ht="72" x14ac:dyDescent="0.25">
      <c r="A9" s="8">
        <v>198</v>
      </c>
      <c r="B9" s="5" t="s">
        <v>25</v>
      </c>
      <c r="C9" s="5" t="s">
        <v>30</v>
      </c>
      <c r="D9" s="9" t="s">
        <v>72</v>
      </c>
      <c r="E9" s="17" t="s">
        <v>43</v>
      </c>
      <c r="F9" s="10" t="s">
        <v>73</v>
      </c>
      <c r="G9" s="6" t="s">
        <v>74</v>
      </c>
      <c r="H9" s="11" t="s">
        <v>26</v>
      </c>
      <c r="I9" s="7" t="s">
        <v>17</v>
      </c>
      <c r="J9" s="26" t="s">
        <v>75</v>
      </c>
      <c r="K9" s="12" t="s">
        <v>27</v>
      </c>
      <c r="L9" s="12" t="s">
        <v>28</v>
      </c>
      <c r="M9" s="13">
        <v>632</v>
      </c>
      <c r="N9" s="13"/>
      <c r="O9" s="13"/>
      <c r="P9" s="13"/>
      <c r="Q9" s="13"/>
      <c r="R9" s="13"/>
      <c r="S9" s="13">
        <f>327+196+109</f>
        <v>632</v>
      </c>
      <c r="T9" s="13"/>
      <c r="U9" s="13">
        <f t="shared" si="2"/>
        <v>632</v>
      </c>
      <c r="X9" s="14"/>
      <c r="Y9" s="15" t="s">
        <v>76</v>
      </c>
      <c r="Z9" s="22" t="s">
        <v>37</v>
      </c>
    </row>
    <row r="10" spans="1:26" ht="72" x14ac:dyDescent="0.25">
      <c r="A10" s="8">
        <v>199</v>
      </c>
      <c r="B10" s="16" t="s">
        <v>40</v>
      </c>
      <c r="C10" s="16" t="s">
        <v>31</v>
      </c>
      <c r="D10" s="9" t="s">
        <v>41</v>
      </c>
      <c r="E10" s="17" t="s">
        <v>32</v>
      </c>
      <c r="F10" s="10" t="s">
        <v>73</v>
      </c>
      <c r="G10" s="6" t="s">
        <v>74</v>
      </c>
      <c r="H10" s="11" t="s">
        <v>26</v>
      </c>
      <c r="I10" s="7" t="s">
        <v>42</v>
      </c>
      <c r="J10" s="26" t="s">
        <v>75</v>
      </c>
      <c r="K10" s="12" t="s">
        <v>27</v>
      </c>
      <c r="L10" s="12" t="s">
        <v>28</v>
      </c>
      <c r="M10" s="13">
        <v>4654</v>
      </c>
      <c r="N10" s="13">
        <f>788+962+386</f>
        <v>2136</v>
      </c>
      <c r="O10" s="13">
        <f>700.04+993.16</f>
        <v>1693.1999999999998</v>
      </c>
      <c r="P10" s="13"/>
      <c r="Q10" s="13"/>
      <c r="R10" s="13"/>
      <c r="S10" s="13">
        <v>414</v>
      </c>
      <c r="T10" s="13"/>
      <c r="U10" s="13">
        <f t="shared" si="2"/>
        <v>4243.2</v>
      </c>
      <c r="V10" s="13">
        <f>M10-U10</f>
        <v>410.80000000000018</v>
      </c>
      <c r="X10" s="14">
        <v>45646</v>
      </c>
      <c r="Y10" s="15" t="s">
        <v>76</v>
      </c>
      <c r="Z10" s="22" t="s">
        <v>37</v>
      </c>
    </row>
    <row r="11" spans="1:26" ht="99" x14ac:dyDescent="0.25">
      <c r="A11" s="8">
        <v>200</v>
      </c>
      <c r="B11" s="16" t="s">
        <v>25</v>
      </c>
      <c r="C11" s="16" t="s">
        <v>25</v>
      </c>
      <c r="D11" s="9" t="s">
        <v>44</v>
      </c>
      <c r="E11" s="17" t="s">
        <v>45</v>
      </c>
      <c r="F11" s="10" t="s">
        <v>77</v>
      </c>
      <c r="G11" s="6" t="s">
        <v>78</v>
      </c>
      <c r="H11" s="11" t="s">
        <v>26</v>
      </c>
      <c r="I11" s="7" t="s">
        <v>79</v>
      </c>
      <c r="J11" s="26" t="s">
        <v>80</v>
      </c>
      <c r="K11" s="12" t="s">
        <v>27</v>
      </c>
      <c r="L11" s="12" t="s">
        <v>28</v>
      </c>
      <c r="M11" s="13">
        <v>1308</v>
      </c>
      <c r="N11" s="13"/>
      <c r="O11" s="13"/>
      <c r="P11" s="13"/>
      <c r="Q11" s="13"/>
      <c r="R11" s="13"/>
      <c r="S11" s="13">
        <f>414+109</f>
        <v>523</v>
      </c>
      <c r="T11" s="13">
        <v>574.52</v>
      </c>
      <c r="U11" s="13">
        <f t="shared" si="2"/>
        <v>1097.52</v>
      </c>
      <c r="V11" s="23">
        <f>M11-U11</f>
        <v>210.48000000000002</v>
      </c>
      <c r="W11" s="24"/>
      <c r="X11" s="14">
        <v>45674</v>
      </c>
      <c r="Y11" s="18" t="s">
        <v>81</v>
      </c>
      <c r="Z11" s="22" t="s">
        <v>37</v>
      </c>
    </row>
    <row r="12" spans="1:26" ht="99" x14ac:dyDescent="0.25">
      <c r="A12" s="8">
        <v>201</v>
      </c>
      <c r="B12" s="16" t="s">
        <v>40</v>
      </c>
      <c r="C12" s="16" t="s">
        <v>25</v>
      </c>
      <c r="D12" s="9" t="s">
        <v>46</v>
      </c>
      <c r="E12" s="17" t="s">
        <v>47</v>
      </c>
      <c r="F12" s="10" t="s">
        <v>77</v>
      </c>
      <c r="G12" s="6" t="s">
        <v>78</v>
      </c>
      <c r="H12" s="11" t="s">
        <v>26</v>
      </c>
      <c r="I12" s="7" t="s">
        <v>79</v>
      </c>
      <c r="J12" s="26" t="s">
        <v>82</v>
      </c>
      <c r="K12" s="12" t="s">
        <v>27</v>
      </c>
      <c r="L12" s="12" t="s">
        <v>28</v>
      </c>
      <c r="M12" s="13">
        <v>1308</v>
      </c>
      <c r="N12" s="13"/>
      <c r="O12" s="13"/>
      <c r="P12" s="13"/>
      <c r="Q12" s="13"/>
      <c r="R12" s="13"/>
      <c r="S12" s="13">
        <f>414+109</f>
        <v>523</v>
      </c>
      <c r="T12" s="13">
        <v>574.52</v>
      </c>
      <c r="U12" s="13">
        <f t="shared" ref="U12" si="3">SUM(N12:T12)</f>
        <v>1097.52</v>
      </c>
      <c r="V12" s="23">
        <f>M12-U12</f>
        <v>210.48000000000002</v>
      </c>
      <c r="W12" s="24"/>
      <c r="X12" s="14">
        <v>45689</v>
      </c>
      <c r="Y12" s="18" t="s">
        <v>81</v>
      </c>
      <c r="Z12" s="22" t="s">
        <v>37</v>
      </c>
    </row>
    <row r="13" spans="1:26" ht="90.75" customHeight="1" x14ac:dyDescent="0.25">
      <c r="A13" s="8">
        <v>202</v>
      </c>
      <c r="B13" s="16" t="s">
        <v>83</v>
      </c>
      <c r="C13" s="16" t="s">
        <v>83</v>
      </c>
      <c r="D13" s="9" t="s">
        <v>84</v>
      </c>
      <c r="E13" s="17" t="s">
        <v>85</v>
      </c>
      <c r="F13" s="10" t="s">
        <v>77</v>
      </c>
      <c r="G13" s="6" t="s">
        <v>78</v>
      </c>
      <c r="H13" s="11" t="s">
        <v>26</v>
      </c>
      <c r="I13" s="7" t="s">
        <v>79</v>
      </c>
      <c r="J13" s="26" t="s">
        <v>80</v>
      </c>
      <c r="K13" s="12" t="s">
        <v>27</v>
      </c>
      <c r="L13" s="12" t="s">
        <v>28</v>
      </c>
      <c r="M13" s="13">
        <v>1308</v>
      </c>
      <c r="N13" s="13"/>
      <c r="O13" s="13"/>
      <c r="P13" s="13"/>
      <c r="Q13" s="13"/>
      <c r="R13" s="13"/>
      <c r="S13" s="13">
        <f>414+109</f>
        <v>523</v>
      </c>
      <c r="T13" s="13">
        <v>574.52</v>
      </c>
      <c r="U13" s="13">
        <f t="shared" ref="U13:U16" si="4">SUM(N13:T13)</f>
        <v>1097.52</v>
      </c>
      <c r="V13" s="23">
        <f>M13-U13</f>
        <v>210.48000000000002</v>
      </c>
      <c r="W13" s="24"/>
      <c r="X13" s="14" t="s">
        <v>86</v>
      </c>
      <c r="Y13" s="18" t="s">
        <v>81</v>
      </c>
      <c r="Z13" s="22" t="s">
        <v>37</v>
      </c>
    </row>
    <row r="14" spans="1:26" ht="99" x14ac:dyDescent="0.25">
      <c r="A14" s="8">
        <v>203</v>
      </c>
      <c r="B14" s="16" t="s">
        <v>25</v>
      </c>
      <c r="C14" s="16" t="s">
        <v>83</v>
      </c>
      <c r="D14" s="9" t="s">
        <v>87</v>
      </c>
      <c r="E14" s="17" t="s">
        <v>88</v>
      </c>
      <c r="F14" s="10" t="s">
        <v>77</v>
      </c>
      <c r="G14" s="6" t="s">
        <v>78</v>
      </c>
      <c r="H14" s="11" t="s">
        <v>26</v>
      </c>
      <c r="I14" s="7" t="s">
        <v>79</v>
      </c>
      <c r="J14" s="26" t="s">
        <v>82</v>
      </c>
      <c r="K14" s="12" t="s">
        <v>27</v>
      </c>
      <c r="L14" s="12" t="s">
        <v>28</v>
      </c>
      <c r="M14" s="13">
        <v>1308</v>
      </c>
      <c r="N14" s="13"/>
      <c r="O14" s="13"/>
      <c r="P14" s="13"/>
      <c r="Q14" s="13"/>
      <c r="R14" s="13"/>
      <c r="S14" s="13">
        <f>414+109</f>
        <v>523</v>
      </c>
      <c r="T14" s="13">
        <v>574.52</v>
      </c>
      <c r="U14" s="13">
        <f t="shared" si="4"/>
        <v>1097.52</v>
      </c>
      <c r="V14" s="23">
        <f>M14-U14</f>
        <v>210.48000000000002</v>
      </c>
      <c r="W14" s="24"/>
      <c r="X14" s="14" t="s">
        <v>89</v>
      </c>
      <c r="Y14" s="18" t="s">
        <v>81</v>
      </c>
      <c r="Z14" s="22" t="s">
        <v>37</v>
      </c>
    </row>
    <row r="15" spans="1:26" ht="99" x14ac:dyDescent="0.25">
      <c r="A15" s="8">
        <v>204</v>
      </c>
      <c r="B15" s="16" t="s">
        <v>40</v>
      </c>
      <c r="C15" s="16" t="s">
        <v>31</v>
      </c>
      <c r="D15" s="9" t="s">
        <v>90</v>
      </c>
      <c r="E15" s="17" t="s">
        <v>91</v>
      </c>
      <c r="F15" s="10" t="s">
        <v>77</v>
      </c>
      <c r="G15" s="6" t="s">
        <v>92</v>
      </c>
      <c r="H15" s="11" t="s">
        <v>26</v>
      </c>
      <c r="I15" s="7" t="s">
        <v>48</v>
      </c>
      <c r="J15" s="19" t="s">
        <v>93</v>
      </c>
      <c r="K15" s="12" t="s">
        <v>27</v>
      </c>
      <c r="L15" s="12" t="s">
        <v>28</v>
      </c>
      <c r="M15" s="13">
        <v>6518.6</v>
      </c>
      <c r="N15" s="13">
        <f>962+788+386</f>
        <v>2136</v>
      </c>
      <c r="O15" s="13">
        <f>1875.5+420+1000</f>
        <v>3295.5</v>
      </c>
      <c r="P15" s="13"/>
      <c r="Q15" s="13"/>
      <c r="R15" s="13"/>
      <c r="S15" s="13">
        <f>414+109</f>
        <v>523</v>
      </c>
      <c r="T15" s="13">
        <v>574.52</v>
      </c>
      <c r="U15" s="13">
        <f t="shared" si="4"/>
        <v>6529.02</v>
      </c>
      <c r="W15" s="23">
        <f>U15-M15</f>
        <v>10.420000000000073</v>
      </c>
      <c r="X15" s="14">
        <v>45653</v>
      </c>
      <c r="Y15" s="18" t="s">
        <v>81</v>
      </c>
      <c r="Z15" s="22" t="s">
        <v>37</v>
      </c>
    </row>
    <row r="16" spans="1:26" ht="45" x14ac:dyDescent="0.25">
      <c r="A16" s="8">
        <v>205</v>
      </c>
      <c r="B16" s="16" t="s">
        <v>40</v>
      </c>
      <c r="C16" s="16" t="s">
        <v>31</v>
      </c>
      <c r="D16" s="9" t="s">
        <v>49</v>
      </c>
      <c r="E16" s="17" t="s">
        <v>94</v>
      </c>
      <c r="F16" s="10" t="s">
        <v>95</v>
      </c>
      <c r="G16" s="6" t="s">
        <v>50</v>
      </c>
      <c r="H16" s="11" t="s">
        <v>26</v>
      </c>
      <c r="I16" s="7" t="s">
        <v>96</v>
      </c>
      <c r="J16" s="19" t="s">
        <v>97</v>
      </c>
      <c r="K16" s="12" t="s">
        <v>21</v>
      </c>
      <c r="L16" s="12" t="s">
        <v>28</v>
      </c>
      <c r="M16" s="13">
        <v>4050.11</v>
      </c>
      <c r="N16" s="13">
        <f>171+386+962+446+171</f>
        <v>2136</v>
      </c>
      <c r="O16" s="13">
        <f>300+1200.11</f>
        <v>1500.11</v>
      </c>
      <c r="P16" s="13"/>
      <c r="Q16" s="13"/>
      <c r="R16" s="13"/>
      <c r="S16" s="13">
        <f>109+196+109</f>
        <v>414</v>
      </c>
      <c r="T16" s="13"/>
      <c r="U16" s="13">
        <f t="shared" si="4"/>
        <v>4050.1099999999997</v>
      </c>
      <c r="V16" s="12"/>
      <c r="W16" s="12"/>
      <c r="X16" s="14"/>
      <c r="Y16" s="15" t="s">
        <v>98</v>
      </c>
      <c r="Z16" s="22" t="s">
        <v>37</v>
      </c>
    </row>
    <row r="17" spans="2:23" x14ac:dyDescent="0.25">
      <c r="B17" s="5"/>
      <c r="V17" s="13"/>
      <c r="W17" s="13"/>
    </row>
    <row r="18" spans="2:23" x14ac:dyDescent="0.25">
      <c r="V18" s="13"/>
      <c r="W18" s="13"/>
    </row>
    <row r="19" spans="2:23" x14ac:dyDescent="0.25">
      <c r="V19" s="13"/>
      <c r="W19" s="13"/>
    </row>
    <row r="20" spans="2:23" x14ac:dyDescent="0.25">
      <c r="V20" s="13"/>
      <c r="W20" s="13"/>
    </row>
    <row r="21" spans="2:23" x14ac:dyDescent="0.25">
      <c r="V21" s="13"/>
      <c r="W21" s="13"/>
    </row>
    <row r="22" spans="2:23" x14ac:dyDescent="0.25">
      <c r="V22" s="13"/>
      <c r="W22" s="13"/>
    </row>
    <row r="23" spans="2:23" x14ac:dyDescent="0.25">
      <c r="V23" s="13"/>
      <c r="W23" s="13"/>
    </row>
    <row r="24" spans="2:23" x14ac:dyDescent="0.25">
      <c r="V24" s="13"/>
      <c r="W24" s="13"/>
    </row>
    <row r="25" spans="2:23" x14ac:dyDescent="0.25">
      <c r="V25" s="13"/>
      <c r="W25" s="13"/>
    </row>
    <row r="26" spans="2:23" x14ac:dyDescent="0.25">
      <c r="V26" s="13"/>
      <c r="W26" s="13"/>
    </row>
    <row r="27" spans="2:23" x14ac:dyDescent="0.25">
      <c r="V27" s="13"/>
      <c r="W27" s="13"/>
    </row>
    <row r="28" spans="2:23" x14ac:dyDescent="0.25">
      <c r="V28" s="13"/>
      <c r="W28" s="13"/>
    </row>
    <row r="29" spans="2:23" x14ac:dyDescent="0.25">
      <c r="V29" s="13"/>
      <c r="W29" s="13"/>
    </row>
    <row r="30" spans="2:23" x14ac:dyDescent="0.25">
      <c r="V30" s="13"/>
      <c r="W30" s="13"/>
    </row>
    <row r="31" spans="2:23" x14ac:dyDescent="0.25">
      <c r="V31" s="13"/>
      <c r="W31" s="13"/>
    </row>
    <row r="32" spans="2:23" x14ac:dyDescent="0.25">
      <c r="V32" s="13"/>
      <c r="W32" s="13"/>
    </row>
    <row r="33" spans="22:23" x14ac:dyDescent="0.25">
      <c r="V33" s="13"/>
      <c r="W33" s="13"/>
    </row>
    <row r="34" spans="22:23" x14ac:dyDescent="0.25">
      <c r="V34" s="13"/>
      <c r="W34" s="13"/>
    </row>
    <row r="35" spans="22:23" x14ac:dyDescent="0.25">
      <c r="V35" s="13"/>
      <c r="W35" s="13"/>
    </row>
    <row r="36" spans="22:23" x14ac:dyDescent="0.25">
      <c r="V36" s="13"/>
      <c r="W36" s="13"/>
    </row>
    <row r="37" spans="22:23" x14ac:dyDescent="0.25">
      <c r="V37" s="13"/>
      <c r="W37" s="13"/>
    </row>
    <row r="38" spans="22:23" x14ac:dyDescent="0.25">
      <c r="V38" s="13"/>
      <c r="W38" s="13"/>
    </row>
    <row r="39" spans="22:23" x14ac:dyDescent="0.25">
      <c r="V39" s="13"/>
      <c r="W39" s="13"/>
    </row>
    <row r="40" spans="22:23" x14ac:dyDescent="0.25">
      <c r="V40" s="13"/>
      <c r="W40" s="13"/>
    </row>
    <row r="41" spans="22:23" x14ac:dyDescent="0.25">
      <c r="V41" s="13"/>
      <c r="W41" s="13"/>
    </row>
    <row r="42" spans="22:23" x14ac:dyDescent="0.25">
      <c r="V42" s="13"/>
      <c r="W42" s="13"/>
    </row>
    <row r="43" spans="22:23" x14ac:dyDescent="0.25">
      <c r="V43" s="13"/>
      <c r="W43" s="13"/>
    </row>
    <row r="44" spans="22:23" x14ac:dyDescent="0.25">
      <c r="V44" s="13"/>
      <c r="W44" s="13"/>
    </row>
    <row r="45" spans="22:23" x14ac:dyDescent="0.25">
      <c r="V45" s="13"/>
      <c r="W45" s="13"/>
    </row>
    <row r="46" spans="22:23" x14ac:dyDescent="0.25">
      <c r="V46" s="13"/>
      <c r="W46" s="13"/>
    </row>
    <row r="47" spans="22:23" x14ac:dyDescent="0.25">
      <c r="V47" s="13"/>
      <c r="W47" s="13"/>
    </row>
    <row r="48" spans="22:23" x14ac:dyDescent="0.25">
      <c r="V48" s="13"/>
      <c r="W48" s="13"/>
    </row>
    <row r="49" spans="22:23" x14ac:dyDescent="0.25">
      <c r="V49" s="13"/>
      <c r="W49" s="13"/>
    </row>
    <row r="50" spans="22:23" x14ac:dyDescent="0.25">
      <c r="V50" s="13"/>
      <c r="W50" s="13"/>
    </row>
  </sheetData>
  <dataValidations count="1">
    <dataValidation type="list" allowBlank="1" showErrorMessage="1" sqref="H2:H14">
      <formula1>Hidden_211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2025-03-11T17:21:35Z</dcterms:modified>
</cp:coreProperties>
</file>