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hayito\Desktop\Respaldo\AÑOS ANTERIORES\ADMON 2025\TRANSPARENCIA\VIATICOS\"/>
    </mc:Choice>
  </mc:AlternateContent>
  <xr:revisionPtr revIDLastSave="0" documentId="13_ncr:1_{D6AE5B67-592A-4D44-ADB1-449E06252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P8" i="1"/>
  <c r="O8" i="1"/>
  <c r="T7" i="1"/>
  <c r="O7" i="1"/>
  <c r="V7" i="1" s="1"/>
  <c r="W7" i="1" s="1"/>
  <c r="P6" i="1"/>
  <c r="O6" i="1"/>
  <c r="T5" i="1"/>
  <c r="R5" i="1"/>
  <c r="V5" i="1" s="1"/>
  <c r="W5" i="1" s="1"/>
  <c r="S4" i="1"/>
  <c r="V4" i="1" s="1"/>
  <c r="W4" i="1" s="1"/>
  <c r="T3" i="1"/>
  <c r="P3" i="1"/>
  <c r="O3" i="1"/>
  <c r="U2" i="1"/>
  <c r="T2" i="1"/>
  <c r="S2" i="1"/>
  <c r="V3" i="1" l="1"/>
  <c r="V2" i="1"/>
  <c r="W2" i="1" s="1"/>
  <c r="V6" i="1"/>
  <c r="W6" i="1" s="1"/>
  <c r="V8" i="1"/>
</calcChain>
</file>

<file path=xl/sharedStrings.xml><?xml version="1.0" encoding="utf-8"?>
<sst xmlns="http://schemas.openxmlformats.org/spreadsheetml/2006/main" count="104" uniqueCount="68">
  <si>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</si>
  <si>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</si>
  <si>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</si>
  <si>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</si>
  <si>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</si>
  <si>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</si>
  <si>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</si>
  <si>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</si>
  <si>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</si>
  <si>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</si>
  <si>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</si>
  <si>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</si>
  <si>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</si>
  <si>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</si>
  <si>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</si>
  <si>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</si>
  <si>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</si>
  <si>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</si>
  <si>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</si>
  <si>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</si>
  <si>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</si>
  <si>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</si>
  <si>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</si>
  <si>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</si>
  <si>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</si>
  <si>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</si>
  <si>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GDL, JAL</t>
  </si>
  <si>
    <t>PAGARE</t>
  </si>
  <si>
    <t>TRANSF</t>
  </si>
  <si>
    <t>PROGRAMAS</t>
  </si>
  <si>
    <t>TRABAJO SOCIAL</t>
  </si>
  <si>
    <t>PROFESIONISTA ESPECIALIZADO T. SOCIAL</t>
  </si>
  <si>
    <t>DIRECCION</t>
  </si>
  <si>
    <t xml:space="preserve">ZAIRA LILIBTH CASTILLON ROSALES </t>
  </si>
  <si>
    <t>DIRECTORA</t>
  </si>
  <si>
    <t xml:space="preserve">DELEG INST DE LA PPNNA        </t>
  </si>
  <si>
    <t>SARA ABB-HADASSA REYNA ZAMORA</t>
  </si>
  <si>
    <t>Fray Alcalde # 1220, Piso 1, Col. MirafloreSs</t>
  </si>
  <si>
    <t>ALIMENTOS, TRANSP. INT Y AUTOBUS</t>
  </si>
  <si>
    <t>ALIMENTOS,  COMBUSTIBLE Y PEAJES</t>
  </si>
  <si>
    <t>DELEGADA</t>
  </si>
  <si>
    <t>MARIBEL ROJO RUIZ</t>
  </si>
  <si>
    <t>UAVIFAM</t>
  </si>
  <si>
    <t>ANA DE FATIMA LIAS LEPE</t>
  </si>
  <si>
    <t>COORDINADOR ESPECIALIZADO</t>
  </si>
  <si>
    <t>ENTREGA DE DOCUMENTACION PROY 154</t>
  </si>
  <si>
    <t>DELEG INST DE LA PPNNA</t>
  </si>
  <si>
    <t>JONATHAN ALEXIS BERNAL RODRIGUEZ</t>
  </si>
  <si>
    <t>PROFESIONISTA ESPECIALIZADO C ABOGADO</t>
  </si>
  <si>
    <t>MIERCOLES 03 Y JUEVES 04 DICIEMBRE 2025</t>
  </si>
  <si>
    <t>OFICINAS GOB VARIAS</t>
  </si>
  <si>
    <t>ALIMENTOS, AUTOBUS, HOSPEDAJE Y TRANSP INT</t>
  </si>
  <si>
    <t>REALIZAR DILIGENCIAS INTERPUESTA POR EL JUZGADO Y SEGUIMIENTO DE EXPEDIENTES</t>
  </si>
  <si>
    <t>CENTROS ASISTENCIALES VARIOS</t>
  </si>
  <si>
    <t>TRASLADO DE MENOR A CENTRO ASISTENCIAL</t>
  </si>
  <si>
    <t>MIERCOLES 10 DICIEMBRE 2025</t>
  </si>
  <si>
    <t>Auditorio Fray Alcalde # 1220, Piso 1, Col. MirafloreSs</t>
  </si>
  <si>
    <t>CAPACITACION DE REGLAS DE OPERACIÓN 2025</t>
  </si>
  <si>
    <t>ELIAS AGUSTIN SOLANO RODRIGUEZ</t>
  </si>
  <si>
    <t>LUNES 08 DICIEMBRE 2025</t>
  </si>
  <si>
    <t>CENTRO ASISTENCIA</t>
  </si>
  <si>
    <t>TRASLADAR A MENORES PARA INGRESO A CENTRO ASISTENCIAL</t>
  </si>
  <si>
    <t>MARTES 16 DICIEMBRE 2025</t>
  </si>
  <si>
    <t>GDL</t>
  </si>
  <si>
    <t>REALIZAR COMISION ASIGNADA</t>
  </si>
  <si>
    <t>DOMINGO 21 A MARTES 23 DICIEMBRE 2025</t>
  </si>
  <si>
    <t>COMISIONES VARIAS EN REFERENCIA A MENORES EN GDL</t>
  </si>
  <si>
    <t>FECHA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</si>
</sst>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4" fontId="0" fillId="0" borderId="0" xfId="0" applyNumberFormat="1"/>
    <xf numFmtId="4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9"/>
  <sheetViews>
    <sheetView tabSelected="1" topLeftCell="K1" workbookViewId="0">
      <pane ySplit="1" topLeftCell="A2" activePane="bottomLeft" state="frozen"/>
      <selection pane="bottomLeft" activeCell="Y8" sqref="Y8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5" width="19" customWidth="1"/>
    <col min="26" max="26" width="24.140625" customWidth="1"/>
    <col min="27" max="27" width="17.140625" customWidth="1"/>
  </cols>
  <sheetData>
    <row r="1" spans="1:36" s="5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67</v>
      </c>
      <c r="AB1"/>
      <c r="AC1"/>
      <c r="AD1"/>
    </row>
    <row r="2" spans="1:36" ht="45" x14ac:dyDescent="0.25">
      <c r="A2" s="10">
        <v>136</v>
      </c>
      <c r="B2" s="6" t="s">
        <v>32</v>
      </c>
      <c r="C2" s="6" t="s">
        <v>46</v>
      </c>
      <c r="D2" s="7" t="s">
        <v>47</v>
      </c>
      <c r="E2" s="7" t="s">
        <v>48</v>
      </c>
      <c r="F2" s="7" t="s">
        <v>49</v>
      </c>
      <c r="G2" s="8" t="s">
        <v>50</v>
      </c>
      <c r="H2" s="8" t="s">
        <v>26</v>
      </c>
      <c r="I2" s="8" t="s">
        <v>51</v>
      </c>
      <c r="J2" s="12" t="s">
        <v>52</v>
      </c>
      <c r="K2" s="8">
        <v>1</v>
      </c>
      <c r="L2" s="11" t="s">
        <v>27</v>
      </c>
      <c r="M2" s="11" t="s">
        <v>28</v>
      </c>
      <c r="N2" s="9">
        <v>4307</v>
      </c>
      <c r="O2" s="9"/>
      <c r="P2" s="9"/>
      <c r="Q2" s="9"/>
      <c r="R2" s="9"/>
      <c r="S2" s="9">
        <f>109.98+119.98+59.98+99.98+99.98+79.99+69.98+59.98+109.98+59.98+109.98+79.98+59.97+59.98</f>
        <v>1179.72</v>
      </c>
      <c r="T2" s="9">
        <f>196+109+109+196+109+109+196</f>
        <v>1024</v>
      </c>
      <c r="U2" s="9">
        <f>785*2</f>
        <v>1570</v>
      </c>
      <c r="V2" s="9">
        <f t="shared" ref="V2:V5" si="0">SUM(O2:U2)</f>
        <v>3773.7200000000003</v>
      </c>
      <c r="W2" s="9">
        <f>N2-V2</f>
        <v>533.27999999999975</v>
      </c>
      <c r="Y2" s="14">
        <v>46009</v>
      </c>
      <c r="AA2" s="14">
        <v>46017</v>
      </c>
    </row>
    <row r="3" spans="1:36" ht="33.75" x14ac:dyDescent="0.25">
      <c r="A3" s="13">
        <v>137</v>
      </c>
      <c r="B3" s="6" t="s">
        <v>32</v>
      </c>
      <c r="C3" s="6" t="s">
        <v>46</v>
      </c>
      <c r="D3" s="7" t="s">
        <v>41</v>
      </c>
      <c r="E3" s="7" t="s">
        <v>40</v>
      </c>
      <c r="F3" s="7" t="s">
        <v>49</v>
      </c>
      <c r="G3" s="8" t="s">
        <v>53</v>
      </c>
      <c r="H3" s="8" t="s">
        <v>26</v>
      </c>
      <c r="I3" s="8" t="s">
        <v>39</v>
      </c>
      <c r="J3" s="12" t="s">
        <v>54</v>
      </c>
      <c r="K3" s="8">
        <v>2</v>
      </c>
      <c r="L3" s="11" t="s">
        <v>27</v>
      </c>
      <c r="M3" s="11" t="s">
        <v>28</v>
      </c>
      <c r="N3" s="9">
        <v>7543.5</v>
      </c>
      <c r="O3" s="9">
        <f>1328+1022+205+205</f>
        <v>2760</v>
      </c>
      <c r="P3" s="9">
        <f>1200.03+1278.88+278.59</f>
        <v>2757.5</v>
      </c>
      <c r="Q3" s="9"/>
      <c r="R3" s="9"/>
      <c r="S3" s="9"/>
      <c r="T3" s="9">
        <f>392+218+109+588+109+218+392</f>
        <v>2026</v>
      </c>
      <c r="U3" s="9"/>
      <c r="V3" s="9">
        <f t="shared" si="0"/>
        <v>7543.5</v>
      </c>
      <c r="X3" s="15"/>
      <c r="Y3" s="14">
        <v>46015</v>
      </c>
      <c r="AA3" s="14">
        <v>46017</v>
      </c>
    </row>
    <row r="4" spans="1:36" ht="45" x14ac:dyDescent="0.25">
      <c r="A4" s="13">
        <v>138</v>
      </c>
      <c r="B4" s="6" t="s">
        <v>29</v>
      </c>
      <c r="C4" s="6" t="s">
        <v>30</v>
      </c>
      <c r="D4" s="7" t="s">
        <v>36</v>
      </c>
      <c r="E4" s="7" t="s">
        <v>31</v>
      </c>
      <c r="F4" s="7" t="s">
        <v>55</v>
      </c>
      <c r="G4" s="8" t="s">
        <v>56</v>
      </c>
      <c r="H4" s="8" t="s">
        <v>26</v>
      </c>
      <c r="I4" s="8" t="s">
        <v>18</v>
      </c>
      <c r="J4" s="12" t="s">
        <v>57</v>
      </c>
      <c r="K4" s="8">
        <v>1</v>
      </c>
      <c r="L4" s="11" t="s">
        <v>27</v>
      </c>
      <c r="M4" s="11" t="s">
        <v>28</v>
      </c>
      <c r="N4" s="9">
        <v>2608</v>
      </c>
      <c r="O4" s="9"/>
      <c r="P4" s="9"/>
      <c r="Q4" s="9"/>
      <c r="R4" s="9">
        <v>1388</v>
      </c>
      <c r="S4" s="9">
        <f>103.73+205.55+51.25</f>
        <v>360.53000000000003</v>
      </c>
      <c r="T4" s="9">
        <v>414</v>
      </c>
      <c r="U4" s="9"/>
      <c r="V4" s="9">
        <f t="shared" si="0"/>
        <v>2162.5299999999997</v>
      </c>
      <c r="W4" s="9">
        <f>N4-V4</f>
        <v>445.47000000000025</v>
      </c>
      <c r="Y4" s="14">
        <v>46008</v>
      </c>
      <c r="AA4" s="14">
        <v>46002</v>
      </c>
      <c r="AB4" s="14"/>
    </row>
    <row r="5" spans="1:36" ht="89.25" customHeight="1" x14ac:dyDescent="0.25">
      <c r="A5" s="10">
        <v>139</v>
      </c>
      <c r="B5" s="6" t="s">
        <v>35</v>
      </c>
      <c r="C5" s="6" t="s">
        <v>42</v>
      </c>
      <c r="D5" s="7" t="s">
        <v>43</v>
      </c>
      <c r="E5" s="7" t="s">
        <v>44</v>
      </c>
      <c r="F5" s="7" t="s">
        <v>55</v>
      </c>
      <c r="G5" s="8" t="s">
        <v>37</v>
      </c>
      <c r="H5" s="8" t="s">
        <v>26</v>
      </c>
      <c r="I5" s="8" t="s">
        <v>38</v>
      </c>
      <c r="J5" s="12" t="s">
        <v>45</v>
      </c>
      <c r="K5" s="8">
        <v>2</v>
      </c>
      <c r="L5" s="11" t="s">
        <v>27</v>
      </c>
      <c r="M5" s="11" t="s">
        <v>28</v>
      </c>
      <c r="N5" s="9">
        <v>4832</v>
      </c>
      <c r="R5" s="9">
        <f>1870.02*2</f>
        <v>3740.04</v>
      </c>
      <c r="T5" s="9">
        <f>414*2</f>
        <v>828</v>
      </c>
      <c r="V5" s="9">
        <f t="shared" si="0"/>
        <v>4568.04</v>
      </c>
      <c r="W5" s="9">
        <f>N5-V5</f>
        <v>263.96000000000004</v>
      </c>
      <c r="AA5" s="14">
        <v>46017</v>
      </c>
    </row>
    <row r="6" spans="1:36" ht="109.5" customHeight="1" x14ac:dyDescent="0.25">
      <c r="A6" s="13">
        <v>140</v>
      </c>
      <c r="B6" s="6" t="s">
        <v>32</v>
      </c>
      <c r="C6" s="6" t="s">
        <v>46</v>
      </c>
      <c r="D6" s="7" t="s">
        <v>58</v>
      </c>
      <c r="E6" s="7" t="s">
        <v>48</v>
      </c>
      <c r="F6" s="7" t="s">
        <v>59</v>
      </c>
      <c r="G6" s="8" t="s">
        <v>60</v>
      </c>
      <c r="H6" s="8" t="s">
        <v>26</v>
      </c>
      <c r="I6" s="8" t="s">
        <v>39</v>
      </c>
      <c r="J6" s="12" t="s">
        <v>61</v>
      </c>
      <c r="K6" s="8">
        <v>1</v>
      </c>
      <c r="L6" s="11" t="s">
        <v>27</v>
      </c>
      <c r="M6" s="11" t="s">
        <v>28</v>
      </c>
      <c r="N6" s="9">
        <v>5579</v>
      </c>
      <c r="O6" s="9">
        <f>205+896+205+1084</f>
        <v>2390</v>
      </c>
      <c r="P6" s="9">
        <f>728.83+600</f>
        <v>1328.83</v>
      </c>
      <c r="Q6" s="9"/>
      <c r="R6" s="9"/>
      <c r="S6" s="9"/>
      <c r="T6" s="9">
        <v>545</v>
      </c>
      <c r="U6" s="9"/>
      <c r="V6" s="9">
        <f>SUM(O6:U6)</f>
        <v>4263.83</v>
      </c>
      <c r="W6" s="9">
        <f>N6-V6</f>
        <v>1315.17</v>
      </c>
      <c r="Y6" s="14">
        <v>46010</v>
      </c>
      <c r="Z6" s="14"/>
      <c r="AA6" s="14">
        <v>46010</v>
      </c>
      <c r="AB6" s="14"/>
    </row>
    <row r="7" spans="1:36" ht="86.25" customHeight="1" x14ac:dyDescent="0.25">
      <c r="A7" s="13">
        <v>141</v>
      </c>
      <c r="B7" s="6" t="s">
        <v>32</v>
      </c>
      <c r="C7" s="6" t="s">
        <v>32</v>
      </c>
      <c r="D7" s="7" t="s">
        <v>33</v>
      </c>
      <c r="E7" s="7" t="s">
        <v>34</v>
      </c>
      <c r="F7" s="7" t="s">
        <v>62</v>
      </c>
      <c r="G7" s="8" t="s">
        <v>63</v>
      </c>
      <c r="H7" s="8" t="s">
        <v>26</v>
      </c>
      <c r="I7" s="8" t="s">
        <v>39</v>
      </c>
      <c r="J7" s="12" t="s">
        <v>64</v>
      </c>
      <c r="K7" s="8">
        <v>2</v>
      </c>
      <c r="L7" s="11" t="s">
        <v>27</v>
      </c>
      <c r="M7" s="11" t="s">
        <v>28</v>
      </c>
      <c r="N7" s="9">
        <v>6117.5</v>
      </c>
      <c r="O7" s="9">
        <f>410+1022+1328</f>
        <v>2760</v>
      </c>
      <c r="P7" s="9">
        <v>800.17</v>
      </c>
      <c r="Q7" s="9"/>
      <c r="R7" s="9"/>
      <c r="S7" s="9"/>
      <c r="T7" s="9">
        <f>304+478+304</f>
        <v>1086</v>
      </c>
      <c r="U7" s="9"/>
      <c r="V7" s="9">
        <f>SUM(O7:U7)</f>
        <v>4646.17</v>
      </c>
      <c r="W7" s="9">
        <f>N7-V7</f>
        <v>1471.33</v>
      </c>
      <c r="Y7" s="14">
        <v>46050</v>
      </c>
      <c r="AA7" s="14">
        <v>46010</v>
      </c>
      <c r="AB7" s="14"/>
    </row>
    <row r="8" spans="1:36" ht="33.75" x14ac:dyDescent="0.25">
      <c r="A8" s="13">
        <v>142</v>
      </c>
      <c r="B8" s="6" t="s">
        <v>32</v>
      </c>
      <c r="C8" s="6" t="s">
        <v>40</v>
      </c>
      <c r="D8" s="7" t="s">
        <v>41</v>
      </c>
      <c r="E8" s="7" t="s">
        <v>40</v>
      </c>
      <c r="F8" s="7" t="s">
        <v>65</v>
      </c>
      <c r="G8" s="8" t="s">
        <v>63</v>
      </c>
      <c r="H8" s="8" t="s">
        <v>26</v>
      </c>
      <c r="I8" s="8" t="s">
        <v>39</v>
      </c>
      <c r="J8" s="12" t="s">
        <v>66</v>
      </c>
      <c r="K8" s="8">
        <v>1</v>
      </c>
      <c r="L8" s="11" t="s">
        <v>22</v>
      </c>
      <c r="M8" s="11" t="s">
        <v>28</v>
      </c>
      <c r="O8" s="9">
        <f>612+410+1328+205+205</f>
        <v>2760</v>
      </c>
      <c r="P8" s="9">
        <f>1012.68+1138.84</f>
        <v>2151.52</v>
      </c>
      <c r="Q8" s="9"/>
      <c r="R8" s="9"/>
      <c r="S8" s="9"/>
      <c r="T8" s="9">
        <f>414+414+196+109</f>
        <v>1133</v>
      </c>
      <c r="U8" s="9"/>
      <c r="V8" s="9">
        <f>SUM(O8:U8)</f>
        <v>6044.52</v>
      </c>
      <c r="Y8" s="14"/>
      <c r="AA8" s="14">
        <v>46017</v>
      </c>
    </row>
    <row r="10" spans="1:36" s="4" customFormat="1" ht="32.25" customHeight="1" x14ac:dyDescent="0.25">
      <c r="AF10"/>
      <c r="AG10"/>
      <c r="AH10"/>
      <c r="AI10"/>
      <c r="AJ10"/>
    </row>
    <row r="11" spans="1:36" s="4" customFormat="1" ht="32.25" customHeight="1" x14ac:dyDescent="0.25">
      <c r="AF11"/>
      <c r="AG11"/>
      <c r="AH11"/>
      <c r="AI11"/>
      <c r="AJ11"/>
    </row>
    <row r="12" spans="1:36" s="4" customFormat="1" ht="32.2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4" customFormat="1" ht="32.2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4" customFormat="1" ht="32.2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4" customFormat="1" ht="32.2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4" customFormat="1" ht="32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4" customFormat="1" ht="32.2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4" customFormat="1" ht="32.25" customHeight="1" x14ac:dyDescent="0.25">
      <c r="AA18"/>
      <c r="AB18"/>
      <c r="AC18"/>
      <c r="AD18"/>
      <c r="AE18"/>
      <c r="AF18"/>
      <c r="AG18"/>
      <c r="AH18"/>
      <c r="AI18"/>
      <c r="AJ18"/>
    </row>
    <row r="19" spans="1:36" s="4" customFormat="1" ht="32.25" customHeight="1" x14ac:dyDescent="0.25">
      <c r="AA19"/>
      <c r="AB19"/>
      <c r="AC19"/>
      <c r="AD19"/>
      <c r="AE19"/>
      <c r="AF19"/>
      <c r="AG19"/>
      <c r="AH19"/>
      <c r="AI19"/>
      <c r="AJ19"/>
    </row>
    <row r="20" spans="1:36" s="4" customFormat="1" ht="32.25" customHeight="1" x14ac:dyDescent="0.25">
      <c r="AA20"/>
      <c r="AB20"/>
      <c r="AC20"/>
      <c r="AD20"/>
      <c r="AE20"/>
      <c r="AF20"/>
      <c r="AG20"/>
      <c r="AH20"/>
      <c r="AI20"/>
      <c r="AJ20"/>
    </row>
    <row r="22" spans="1:36" x14ac:dyDescent="0.25">
      <c r="G22" s="8"/>
    </row>
    <row r="23" spans="1:36" x14ac:dyDescent="0.25">
      <c r="G23" s="8"/>
    </row>
    <row r="24" spans="1:36" x14ac:dyDescent="0.25">
      <c r="G24" s="8"/>
    </row>
    <row r="25" spans="1:36" x14ac:dyDescent="0.25">
      <c r="G25" s="8"/>
    </row>
    <row r="26" spans="1:36" x14ac:dyDescent="0.25">
      <c r="G26" s="8"/>
    </row>
    <row r="27" spans="1:36" x14ac:dyDescent="0.25">
      <c r="G27" s="8"/>
    </row>
    <row r="28" spans="1:36" x14ac:dyDescent="0.25">
      <c r="G28" s="8"/>
    </row>
    <row r="29" spans="1:36" x14ac:dyDescent="0.25">
      <c r="G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María del Rosario Hernández Sahagún</cp:lastModifiedBy>
  <dcterms:created xsi:type="dcterms:W3CDTF">2022-12-28T22:02:51Z</dcterms:created>
  <dcterms:modified xsi:type="dcterms:W3CDTF">2026-05-13T17:23:33Z</dcterms:modified>
</cp:coreProperties>
</file>